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bookViews>
    <workbookView xWindow="0" yWindow="0" windowWidth="28800" windowHeight="12030" firstSheet="1" activeTab="1"/>
  </bookViews>
  <sheets>
    <sheet name="1-жадвал" sheetId="37" state="hidden" r:id="rId1"/>
    <sheet name="Ўзбек кирил" sheetId="19" r:id="rId2"/>
    <sheet name="Ўзбек лотин" sheetId="47" r:id="rId3"/>
    <sheet name="Рус тилида" sheetId="45" r:id="rId4"/>
    <sheet name="Инглиз тилида" sheetId="46" r:id="rId5"/>
    <sheet name="3-жадвал" sheetId="33" state="hidden" r:id="rId6"/>
    <sheet name="4-жадвал" sheetId="41" state="hidden" r:id="rId7"/>
    <sheet name="5-жадвал" sheetId="44" state="hidden" r:id="rId8"/>
    <sheet name="6-жадвал" sheetId="40" state="hidden" r:id="rId9"/>
    <sheet name="7-жадвал" sheetId="42" state="hidden" r:id="rId10"/>
  </sheets>
  <definedNames>
    <definedName name="_xlnm.Print_Area" localSheetId="0">'1-жадвал'!$A$1:$J$24</definedName>
    <definedName name="_xlnm.Print_Area" localSheetId="6">'4-жадвал'!$A$1:$AH$23</definedName>
    <definedName name="_xlnm.Print_Area" localSheetId="7">'5-жадвал'!$A$1:$T$31</definedName>
    <definedName name="_xlnm.Print_Area" localSheetId="8">'6-жадвал'!$A$1:$P$14</definedName>
    <definedName name="_xlnm.Print_Area" localSheetId="9">'7-жадвал'!$A$1:$O$15</definedName>
  </definedNames>
  <calcPr calcId="162913"/>
  <extLst/>
</workbook>
</file>

<file path=xl/sharedStrings.xml><?xml version="1.0" encoding="utf-8"?>
<sst xmlns="http://schemas.openxmlformats.org/spreadsheetml/2006/main" count="371" uniqueCount="223">
  <si>
    <t>№</t>
  </si>
  <si>
    <t>1-жадвал</t>
  </si>
  <si>
    <t>3-жадвал</t>
  </si>
  <si>
    <t>Жами мурожаатлар сони</t>
  </si>
  <si>
    <t>Шу жумладан</t>
  </si>
  <si>
    <t>Мурожаат этувчилар тоифаси</t>
  </si>
  <si>
    <t xml:space="preserve">Юридик шахслар </t>
  </si>
  <si>
    <t>Ёзма мурожаатлар</t>
  </si>
  <si>
    <t>Жами</t>
  </si>
  <si>
    <t>Оғзаки мурожаатлар</t>
  </si>
  <si>
    <t>Жами мурожаатлар</t>
  </si>
  <si>
    <t xml:space="preserve">Жами </t>
  </si>
  <si>
    <t>Ёзма мурожа-атлар</t>
  </si>
  <si>
    <t>рад этилди</t>
  </si>
  <si>
    <t>5-жадвал</t>
  </si>
  <si>
    <t>Қорақалпоғистон Республикаси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</si>
  <si>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</si>
  <si>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</si>
  <si>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</si>
  <si>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</si>
  <si>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</si>
  <si>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</si>
  <si>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</si>
  <si>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Сирдарё</t>
  </si>
  <si>
    <t>Сурхондарё</t>
  </si>
  <si>
    <t>Тошкент в.</t>
  </si>
  <si>
    <t>Фарғона</t>
  </si>
  <si>
    <t>Хоразм</t>
  </si>
  <si>
    <t>Тошкент ш.</t>
  </si>
  <si>
    <t xml:space="preserve">Бошқа ҳудуддан </t>
  </si>
  <si>
    <t>Жисмоний шахслар</t>
  </si>
  <si>
    <t>тушунтирилди</t>
  </si>
  <si>
    <t>кўриб чиқилмоқда</t>
  </si>
  <si>
    <t>Мурожаатлар шакллари</t>
  </si>
  <si>
    <t>Қаноатлан-тирилган</t>
  </si>
  <si>
    <t>Тушун-тириш берилган</t>
  </si>
  <si>
    <t>Тегишли-лиги бўйича юборилган</t>
  </si>
  <si>
    <t>Рад этилган</t>
  </si>
  <si>
    <t>Кўрмасдан қолди-рилган ёки аноним деб топилган</t>
  </si>
  <si>
    <t>Кўриб чиқил-моқда</t>
  </si>
  <si>
    <t xml:space="preserve">сайёр қабули </t>
  </si>
  <si>
    <t>масъул ходим-ларнинг қабули</t>
  </si>
  <si>
    <t>ҳудудий идораларга юборилган</t>
  </si>
  <si>
    <t>тегишли идоралар ва ҳокимиятларга юборилган</t>
  </si>
  <si>
    <t>4-жадвал</t>
  </si>
  <si>
    <t>Бошқа ҳудуддан</t>
  </si>
  <si>
    <t xml:space="preserve"> Ўтказилган сайёр қабул сони</t>
  </si>
  <si>
    <t>Раҳбарларнинг</t>
  </si>
  <si>
    <t>такрорийлар</t>
  </si>
  <si>
    <t>муддати бузилганлар</t>
  </si>
  <si>
    <t>Халқ қабулхоналари орқали келиб тушган мурожаатлар</t>
  </si>
  <si>
    <t>чоралар кўрилди</t>
  </si>
  <si>
    <t>Мурожаатларда кўтарилган масалалар</t>
  </si>
  <si>
    <t>Назоратга олинганлар</t>
  </si>
  <si>
    <t>ишонч телефони</t>
  </si>
  <si>
    <t>6-жадвал</t>
  </si>
  <si>
    <t>Жавобгарлик турлари</t>
  </si>
  <si>
    <t>Интизомий жавобгарлик</t>
  </si>
  <si>
    <t>Маъмурий жавобгарлик</t>
  </si>
  <si>
    <t xml:space="preserve">Жиноий жавобгарлик </t>
  </si>
  <si>
    <t>Жарима</t>
  </si>
  <si>
    <t>Лавозимидан озод этиш</t>
  </si>
  <si>
    <t>7-жадвал</t>
  </si>
  <si>
    <t>мурожаатларнинг турлари бўйича таққослама таҳлили тўғрисида маълумот</t>
  </si>
  <si>
    <t>Жисмоний шахслар бўйича</t>
  </si>
  <si>
    <t>Юридик шахслар бўйича</t>
  </si>
  <si>
    <t>Мурожаатлар сони</t>
  </si>
  <si>
    <t>мурожаатларни кўриб чиқиш натижалари тўғрисида маълумот</t>
  </si>
  <si>
    <t xml:space="preserve">Жами мурожаат-лар </t>
  </si>
  <si>
    <t xml:space="preserve"> Электрон мурожа-атлар </t>
  </si>
  <si>
    <t>вазирлик аппаратида кўрилган</t>
  </si>
  <si>
    <t xml:space="preserve"> шахсий қабули </t>
  </si>
  <si>
    <t xml:space="preserve">Электрон мурожаатлар </t>
  </si>
  <si>
    <t xml:space="preserve"> Жами</t>
  </si>
  <si>
    <t>жисмоний шахслар ва юридик шахслар вакиллари, кўриб чиқилган мурожаатлар тўғрисида маълумот</t>
  </si>
  <si>
    <t>Раис ва ўринбосарлари</t>
  </si>
  <si>
    <t>Шахсий ва сайёр қабуллар
(оғзаки мурожаатлар)</t>
  </si>
  <si>
    <t>Солиқ тўловларига оид тушунтириш бериш тўғрисида</t>
  </si>
  <si>
    <t xml:space="preserve">Солиқ тўловларидан озод қилиш ва имтиёзлар бўйича </t>
  </si>
  <si>
    <t>Савдо-сотиқ соҳасидаги тартиб бузилиш ҳолатлари юзасидан</t>
  </si>
  <si>
    <t>Бозор ва савдо комплекслари фаолияти юзасидан</t>
  </si>
  <si>
    <t>Мусодара қилиш мақсадида олиб қўйилган товар-моддий бойликлар тўғрисида</t>
  </si>
  <si>
    <t xml:space="preserve">Солиқ тизимига ишга кириш ҳамда тизим ўқув юртларига қабул юзасидан </t>
  </si>
  <si>
    <t>Солиқ тизими ходимларини ноқонуний ишдан бўшатиш, ноқонуний тарзда жазога тортиш бўйича билдирилган норозиликлар хусусида</t>
  </si>
  <si>
    <t>Солиқ тизими ходимларининг ноқонуний хатти-ҳаракатлари юзасидан</t>
  </si>
  <si>
    <t>Хусусий фирма, ширкат хўжаликлари ва бошқа идоралар, корхоналардаги қонунбузилиш ҳолатлари юзасидан</t>
  </si>
  <si>
    <t>Ўтказилган солиқ текширувларидан ва солиқ органларининг қабул қилган қарорларидан норозилиги юзасидан</t>
  </si>
  <si>
    <t>Бошқа турли мавзулар (солиқ қарздорлиги, ортиқча тўловларни қайтариш, маълумотлар тақдим этиш, ижтимоий масалалар ва бошқалар тўғрисида)</t>
  </si>
  <si>
    <t>Ҳудудлар</t>
  </si>
  <si>
    <t>Ҳайфсан</t>
  </si>
  <si>
    <t>йўл қўйилганлиги учун жавобгарликка тортилганлик тўғрисида маълумот</t>
  </si>
  <si>
    <t>мурожаатларини кўриб чиқишда раҳбар ва масъул ходимлар томонидан камчиликлар ва қонунбузарликларга</t>
  </si>
  <si>
    <t>мурожаатларнинг ҳудудлар бўйича таққослама таҳлили тўғрисида маълумот</t>
  </si>
  <si>
    <t xml:space="preserve"> мурожаатларнинг масалалар ва ҳудудлар бўйича таққослама таҳлили тўғрисида </t>
  </si>
  <si>
    <t>Виртуал қабулхона орқали келиб тушган мурожаатлар</t>
  </si>
  <si>
    <t>ариза</t>
  </si>
  <si>
    <t>шикоят</t>
  </si>
  <si>
    <t>таклиф</t>
  </si>
  <si>
    <t>Муддати бузилган</t>
  </si>
  <si>
    <t>Вазирлар Маҳкамасидан келган</t>
  </si>
  <si>
    <t>Шу жумладан:</t>
  </si>
  <si>
    <t>Раиснинг биринчи ўринбосари (М.М.Мирзаев)</t>
  </si>
  <si>
    <t>Раис ўринбосари (А.Э.Файзибаев)</t>
  </si>
  <si>
    <t>Раис ўринбосари (М.М.Маҳкамов)</t>
  </si>
  <si>
    <t>2019 йил</t>
  </si>
  <si>
    <t>2019 й</t>
  </si>
  <si>
    <t>Ўзбекистон Республикаси Президентининг Халқ қабулхоналари ва Виртуал қабулхонаси орқали тушган мурожаатлар тўғрисида маълумот</t>
  </si>
  <si>
    <t>2020 й</t>
  </si>
  <si>
    <t>2020 йилда тушган мурожаатлар бўйича</t>
  </si>
  <si>
    <t>2020 йил</t>
  </si>
  <si>
    <t>Раис ўринбосари (Ф.К.Умаров)</t>
  </si>
  <si>
    <t>Раис ўринбосари (А.А.Азизов)</t>
  </si>
  <si>
    <t>Раис (Ш.Д.Кудбиев)</t>
  </si>
  <si>
    <r>
      <t xml:space="preserve">Раис (Б.А.Мусаев) </t>
    </r>
    <r>
      <rPr>
        <i/>
        <sz val="20"/>
        <rFont val="Times New Roman"/>
        <family val="1"/>
      </rPr>
      <t>13 майга қадар</t>
    </r>
  </si>
  <si>
    <t>* Ўзбекистон Республикаси Президентининг 2020 йил 13 майдаги ПФ-5994-сонли Фармонига асосан Ш.Д.Кудбиев Давлат солиқ қўмитаси раиси лавозимига тасдиқланган.</t>
  </si>
  <si>
    <t>Давлат солиқ қўмитасининг раҳбарияти томонидан 2019 ва 2020 йилларнинг 9 ойлиги давомида қабул қилинган</t>
  </si>
  <si>
    <t>Давлат солиқ қўмитасида 2019 ва 2020 йилларнинг 9 ойлиги давомида жисмоний ва юридик шахсларнинг</t>
  </si>
  <si>
    <t>Давлат солиқ қўмитасига 2020 йилнинг 9 ойлиги давомида жисмоний ва юридик шахслардан</t>
  </si>
  <si>
    <t>Давлат солиқ қўмитасига 2019 ва 2020 йилларнинг 9 ойлиги давомида жисмоний ва юридик шахслардан тушган</t>
  </si>
  <si>
    <t>Общее количество обращений</t>
  </si>
  <si>
    <t>В том числе:</t>
  </si>
  <si>
    <t>виды обращений</t>
  </si>
  <si>
    <t>из них:</t>
  </si>
  <si>
    <t>Всего:</t>
  </si>
  <si>
    <t>Жами:</t>
  </si>
  <si>
    <t>отказано</t>
  </si>
  <si>
    <t>на рассмотрении</t>
  </si>
  <si>
    <t>Жумладан:</t>
  </si>
  <si>
    <t>удовлетворено</t>
  </si>
  <si>
    <t>повторные</t>
  </si>
  <si>
    <t>просроченные</t>
  </si>
  <si>
    <t>Письменные обращения</t>
  </si>
  <si>
    <t>Вопросы, поднятые в обращениях</t>
  </si>
  <si>
    <t>Взято на контроль</t>
  </si>
  <si>
    <t>СВЕДЕНИЯ</t>
  </si>
  <si>
    <t>По прочим вопросам</t>
  </si>
  <si>
    <t>О протестах против незаконного увольнения и незаконного наказания сотрудников налоговой системы</t>
  </si>
  <si>
    <t>О товарах, изъятых с целью конфискации</t>
  </si>
  <si>
    <t>О деятельности рынков и торговых центров</t>
  </si>
  <si>
    <t>О случаях нарушений в сфере торговли</t>
  </si>
  <si>
    <t>Об освобождении от налоговых платежей и применении налоговых льгот</t>
  </si>
  <si>
    <t>О разъяснении уплаты налоговых платежей</t>
  </si>
  <si>
    <t>Электронные обращения</t>
  </si>
  <si>
    <t>Issues raised in the appeals</t>
  </si>
  <si>
    <t>Including:</t>
  </si>
  <si>
    <t>Application forms</t>
  </si>
  <si>
    <t>Written appeals</t>
  </si>
  <si>
    <t>Electronic appeals</t>
  </si>
  <si>
    <r>
      <t xml:space="preserve">Oral appeals </t>
    </r>
    <r>
      <rPr>
        <i/>
        <sz val="20"/>
        <rFont val="Times New Roman"/>
        <family val="1"/>
      </rPr>
      <t>(personal reception, mobile reception, reception of responsible staff and hotline)</t>
    </r>
  </si>
  <si>
    <t>Taken under control</t>
  </si>
  <si>
    <t>satisfied</t>
  </si>
  <si>
    <t>explained</t>
  </si>
  <si>
    <t>denied</t>
  </si>
  <si>
    <t>under consideration</t>
  </si>
  <si>
    <t>repeated</t>
  </si>
  <si>
    <t>overdue</t>
  </si>
  <si>
    <t>On clarification of tax payments</t>
  </si>
  <si>
    <t>On exemption from tax payments and the application of tax incentives</t>
  </si>
  <si>
    <t>In case of violations in the field of trade</t>
  </si>
  <si>
    <t>On the activities of markets and shopping malls</t>
  </si>
  <si>
    <t>About goods seized for the purpose of confiscation</t>
  </si>
  <si>
    <t>On employment in the tax system and admission to educational institutions</t>
  </si>
  <si>
    <t>On the protests against the illegal dismissal and illegal punishment of employees of the tax system</t>
  </si>
  <si>
    <t>In cases of violations in private firms, companies and other institutions, enterprises</t>
  </si>
  <si>
    <t>On dissatisfaction with the conducted tax audits and decisions of the tax authorities</t>
  </si>
  <si>
    <t>Other questions (tax arrears, refund of overpayments, information, social issues, etc.)</t>
  </si>
  <si>
    <t>Total:</t>
  </si>
  <si>
    <t>INFORMATION</t>
  </si>
  <si>
    <t>разъяснено</t>
  </si>
  <si>
    <t>О недовольстве по проведенным проверкам и решениям налоговых органов</t>
  </si>
  <si>
    <r>
      <t xml:space="preserve">Устные обращения </t>
    </r>
    <r>
      <rPr>
        <i/>
        <sz val="20"/>
        <rFont val="Times New Roman"/>
        <family val="1"/>
      </rPr>
      <t>(личные приемы, выездные приемы, приемы ответственных лиц и "Телефон доверия")</t>
    </r>
  </si>
  <si>
    <t>Мусодара қилиш мақсадида олиб қўйилган
товар-моддий бойликлар тўғрисида</t>
  </si>
  <si>
    <t>Total number
of appeals</t>
  </si>
  <si>
    <t>Солиқ тизими ходимларининг ноқонуний, жумладан коррупцион хатти-ҳаракатлари юзасидан</t>
  </si>
  <si>
    <t>О неправомерных действиях сотрудников налоговой системы, в том числе коррупционных</t>
  </si>
  <si>
    <t>О трудоустройстве в налоговые органы
и поступлении в подведомственные учебные заведения</t>
  </si>
  <si>
    <t>О случаях правонарушений в частных фирмах, компаниях и других учреждениях, предприятиях</t>
  </si>
  <si>
    <t>On illegal, including corrupt, actions of tax officials</t>
  </si>
  <si>
    <t>murojaatlarni ko‘rib chiqish natijalari to‘g‘risida maʼlumot</t>
  </si>
  <si>
    <t>Shu jumladan:</t>
  </si>
  <si>
    <t>Murojaatlar shakllari</t>
  </si>
  <si>
    <t>Murojaatlarda ko‘tarilgan masalalar</t>
  </si>
  <si>
    <t>Jami 
murojaatlar soni</t>
  </si>
  <si>
    <t>Yozma murojaatlar</t>
  </si>
  <si>
    <t>Elektron murojaatlar</t>
  </si>
  <si>
    <r>
      <t xml:space="preserve">Og‘zaki murojaatlar </t>
    </r>
    <r>
      <rPr>
        <i/>
        <sz val="20"/>
        <rFont val="Times New Roman"/>
        <family val="1"/>
      </rPr>
      <t>(shaxsiy qabul, sayyor qabul, masʼul xodimlar qabuli va ishonch telefon)</t>
    </r>
  </si>
  <si>
    <t>Nazoratga olinganlar</t>
  </si>
  <si>
    <t>Jumladan:</t>
  </si>
  <si>
    <t>choralar ko‘rildi</t>
  </si>
  <si>
    <t>tushuntirildi</t>
  </si>
  <si>
    <t>rad etildi</t>
  </si>
  <si>
    <t>ko‘rib chiqilmoqda</t>
  </si>
  <si>
    <t>takroriylar</t>
  </si>
  <si>
    <t>muddati buzilganlar</t>
  </si>
  <si>
    <t>Soliq to‘lovlariga oid tushuntirish berish to‘g‘risida</t>
  </si>
  <si>
    <t>Soliq to‘lovlaridan ozod qilish va imtiyozlar bo‘yicha</t>
  </si>
  <si>
    <t>Savdo-sotiq sohasidagi tartib buzilish holatlari yuzasidan</t>
  </si>
  <si>
    <t>Bozor va savdo komplekslari faoliyati yuzasidan</t>
  </si>
  <si>
    <t>Musodara qilish maqsadida olib qo‘yilgan
tovar-moddiy boyliklar to‘g‘risida</t>
  </si>
  <si>
    <t>Soliq tizimiga ishga kirish hamda tizim o‘quv yurtlariga qabul yuzasidan</t>
  </si>
  <si>
    <t>Soliq tizimi xodimlarini noqonuniy ishdan bo‘shatish, noqonuniy tarzda jazoga tortish bo‘yicha bildirilgan noroziliklar xususida</t>
  </si>
  <si>
    <t>Soliq tizimi xodimlarining noqonuniy, jumladan korrupsion xatti-harakatlari yuzasidan</t>
  </si>
  <si>
    <t>Xususiy firma, shirkat xo‘jaliklari va boshqa idoralar, korxonalardagi qonunbuzilish holatlari yuzasidan</t>
  </si>
  <si>
    <t>O‘tkazilgan soliq tekshiruvlaridan va soliq organlarining qabul qilgan qarorlaridan noroziligi yuzasidan</t>
  </si>
  <si>
    <t>Boshqa turli mavzular (soliq qarzdorligi, ortiqcha to‘lovlarni qaytarish, maʼlumotlar taqdim etish, ijtimoiy masalalar va boshqalar to‘g‘risida)</t>
  </si>
  <si>
    <t>Jami:</t>
  </si>
  <si>
    <t>2023 й.</t>
  </si>
  <si>
    <t>2023 у.</t>
  </si>
  <si>
    <t>2023 г.</t>
  </si>
  <si>
    <t>in 2023</t>
  </si>
  <si>
    <r>
      <t xml:space="preserve">Оғзаки мурожаатлар </t>
    </r>
    <r>
      <rPr>
        <i/>
        <sz val="20"/>
        <color theme="1"/>
        <rFont val="Times New Roman"/>
        <family val="1"/>
      </rPr>
      <t xml:space="preserve">(шахсий қабул, сайёр қабул, масъул ходимлар қабули ва ишонч телефон) </t>
    </r>
  </si>
  <si>
    <t>2024 й.</t>
  </si>
  <si>
    <t>2024 у.</t>
  </si>
  <si>
    <t>Итоги рассмотрения обращений в отчетном периоде
2024 года</t>
  </si>
  <si>
    <t>2024 г.</t>
  </si>
  <si>
    <t>Results of consideration of appeals in the reporting period
of 2024</t>
  </si>
  <si>
    <t>in 2024</t>
  </si>
  <si>
    <r>
      <t xml:space="preserve">Cолиқ қўмитасига 2023 ва 2024 йилларнинг </t>
    </r>
    <r>
      <rPr>
        <b/>
        <sz val="24"/>
        <color rgb="FF00B0F0"/>
        <rFont val="Times New Roman"/>
        <family val="1"/>
      </rPr>
      <t>январь-апрель ойлари</t>
    </r>
    <r>
      <rPr>
        <b/>
        <sz val="24"/>
        <rFont val="Times New Roman"/>
        <family val="1"/>
      </rPr>
      <t xml:space="preserve"> давомида жисмоний ва юридик шахслардан тушган ва назоратга олинган</t>
    </r>
  </si>
  <si>
    <r>
      <t xml:space="preserve">Soliq qo‘mitasiga 2023 va 2024 yillarning </t>
    </r>
    <r>
      <rPr>
        <b/>
        <sz val="24"/>
        <color rgb="FF00B0F0"/>
        <rFont val="Times New Roman"/>
        <family val="1"/>
      </rPr>
      <t xml:space="preserve">yanvar-aprel </t>
    </r>
    <r>
      <rPr>
        <b/>
        <sz val="24"/>
        <rFont val="Times New Roman"/>
        <family val="1"/>
      </rPr>
      <t>oylari davomida jismoniy va yuridik shaxslardan tushgan va nazoratga olingan</t>
    </r>
  </si>
  <si>
    <r>
      <t xml:space="preserve">о поступивших обращениях физических и юридических лиц в Налоговый комитет и рассмотренных </t>
    </r>
    <r>
      <rPr>
        <b/>
        <sz val="24"/>
        <color rgb="FF00B0F0"/>
        <rFont val="Times New Roman"/>
        <family val="1"/>
      </rPr>
      <t xml:space="preserve">в январь-апрель </t>
    </r>
    <r>
      <rPr>
        <b/>
        <sz val="24"/>
        <rFont val="Times New Roman"/>
        <family val="1"/>
      </rPr>
      <t>2023-2024 года</t>
    </r>
  </si>
  <si>
    <r>
      <t xml:space="preserve">on the results of consideration of appeals received and controlled by individuals and legal entities Tax Committee </t>
    </r>
    <r>
      <rPr>
        <b/>
        <sz val="24"/>
        <color rgb="FF00B0F0"/>
        <rFont val="Times New Roman"/>
        <family val="1"/>
      </rPr>
      <t>in January-April</t>
    </r>
    <r>
      <rPr>
        <b/>
        <sz val="24"/>
        <rFont val="Times New Roman"/>
        <family val="1"/>
      </rPr>
      <t xml:space="preserve"> 2023-2024 y.</t>
    </r>
  </si>
  <si>
    <t>2024 йил январь-апрель ойлари бўйича мурожаатларни
кўриб чиқиш ҳолатлари</t>
  </si>
  <si>
    <t>2024-yil yanvar-aprel oylari bo‘yicha murojaatlarni
ko‘rib chiqish holatlari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</si>
</sst>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%"/>
  </numFmts>
  <fonts count="52"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i/>
      <sz val="18"/>
      <name val="Times New Roman"/>
      <family val="1"/>
    </font>
    <font>
      <sz val="10"/>
      <name val="Calibri"/>
      <family val="2"/>
    </font>
    <font>
      <i/>
      <sz val="1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24"/>
      <name val="Times New Roman"/>
      <family val="1"/>
    </font>
    <font>
      <i/>
      <sz val="20"/>
      <name val="Times New Roman"/>
      <family val="1"/>
    </font>
    <font>
      <i/>
      <sz val="22"/>
      <name val="Times New Roman"/>
      <family val="1"/>
    </font>
    <font>
      <sz val="3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30"/>
      <name val="Times New Roman"/>
      <family val="1"/>
    </font>
    <font>
      <sz val="10"/>
      <name val="Times New Roman"/>
      <family val="1"/>
    </font>
    <font>
      <i/>
      <sz val="24"/>
      <name val="Times New Roman"/>
      <family val="1"/>
    </font>
    <font>
      <i/>
      <sz val="30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9"/>
      <name val="Times New Roman"/>
      <family val="1"/>
    </font>
    <font>
      <b/>
      <sz val="36"/>
      <name val="Times New Roman"/>
      <family val="1"/>
    </font>
    <font>
      <sz val="11"/>
      <name val="Times New Roman"/>
      <family val="1"/>
    </font>
    <font>
      <sz val="26"/>
      <name val="Times New Roman"/>
      <family val="1"/>
    </font>
    <font>
      <sz val="10"/>
      <name val="Arial Cyr"/>
      <family val="2"/>
    </font>
    <font>
      <sz val="15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Uzb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48"/>
      <name val="Times New Roman"/>
      <family val="1"/>
    </font>
    <font>
      <sz val="30"/>
      <name val="Times New Roman"/>
      <family val="1"/>
    </font>
    <font>
      <sz val="12"/>
      <name val="Times New Roman"/>
      <family val="1"/>
    </font>
    <font>
      <sz val="20"/>
      <color theme="1"/>
      <name val="Times New Roman"/>
      <family val="1"/>
    </font>
    <font>
      <b/>
      <sz val="24"/>
      <color rgb="FF00B0F0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i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164" fontId="31" fillId="0" borderId="0" applyFont="0" applyFill="0" applyBorder="0" applyAlignment="0" applyProtection="0"/>
  </cellStyleXfs>
  <cellXfs count="218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49" fontId="21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/>
    </xf>
    <xf numFmtId="0" fontId="42" fillId="2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fill" vertical="center"/>
    </xf>
    <xf numFmtId="0" fontId="25" fillId="0" borderId="0" xfId="0" applyFont="1" applyFill="1" applyAlignment="1">
      <alignment horizontal="fill" vertical="center"/>
    </xf>
    <xf numFmtId="0" fontId="25" fillId="0" borderId="0" xfId="0" applyFont="1" applyFill="1" applyAlignment="1">
      <alignment horizontal="fill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3" fillId="2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justify" vertical="center"/>
    </xf>
    <xf numFmtId="0" fontId="25" fillId="0" borderId="0" xfId="0" applyFont="1" applyFill="1"/>
    <xf numFmtId="0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fill" vertical="center" wrapText="1"/>
    </xf>
    <xf numFmtId="0" fontId="44" fillId="0" borderId="0" xfId="0" applyFont="1" applyFill="1" applyAlignment="1">
      <alignment vertical="center"/>
    </xf>
    <xf numFmtId="0" fontId="44" fillId="0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43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>
      <alignment horizontal="center" vertical="center"/>
    </xf>
    <xf numFmtId="0" fontId="45" fillId="2" borderId="1" xfId="0" applyNumberFormat="1" applyFont="1" applyFill="1" applyBorder="1" applyAlignment="1">
      <alignment horizontal="center" vertical="center" wrapText="1"/>
    </xf>
    <xf numFmtId="0" fontId="4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48" fillId="2" borderId="1" xfId="0" applyNumberFormat="1" applyFont="1" applyFill="1" applyBorder="1" applyAlignment="1">
      <alignment horizontal="center" vertical="center" wrapText="1"/>
    </xf>
    <xf numFmtId="0" fontId="49" fillId="2" borderId="1" xfId="0" applyNumberFormat="1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50" fillId="2" borderId="0" xfId="0" applyFont="1" applyFill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vertical="center" wrapText="1"/>
    </xf>
    <xf numFmtId="0" fontId="47" fillId="2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justify" vertical="center"/>
    </xf>
    <xf numFmtId="0" fontId="25" fillId="2" borderId="0" xfId="0" applyFont="1" applyFill="1"/>
    <xf numFmtId="0" fontId="3" fillId="2" borderId="0" xfId="0" applyFont="1" applyFill="1" applyAlignment="1">
      <alignment horizontal="center" vertical="center"/>
    </xf>
    <xf numFmtId="0" fontId="47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 textRotation="90" wrapText="1"/>
    </xf>
    <xf numFmtId="0" fontId="47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 vertical="center" textRotation="90" wrapText="1"/>
    </xf>
    <xf numFmtId="0" fontId="28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  <cellStyle name="Обычный 3" xfId="22"/>
    <cellStyle name="Финансовый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="55" zoomScaleNormal="55" workbookViewId="0" topLeftCell="A1"/>
  </sheetViews>
  <sheetFormatPr defaultColWidth="9.140625" defaultRowHeight="12.75"/>
  <cols>
    <col min="1" max="1" width="6.7109375" style="39" customWidth="1"/>
    <col min="2" max="2" width="91.28125" style="39" customWidth="1"/>
    <col min="3" max="10" width="20.7109375" style="39" customWidth="1"/>
    <col min="11" max="11" width="10.00390625" style="39" bestFit="1" customWidth="1"/>
    <col min="12" max="16384" width="9.140625" style="39" customWidth="1"/>
  </cols>
  <sheetData>
    <row r="1" ht="12.75">
      <c r="J1" s="40"/>
    </row>
    <row r="2" spans="2:10" ht="12.75">
      <c r="B2" s="41"/>
      <c r="C2" s="41"/>
      <c r="D2" s="41"/>
      <c r="E2" s="41"/>
      <c r="F2" s="41"/>
      <c r="J2" s="41" t="s">
        <v>1</v>
      </c>
    </row>
    <row r="3" spans="1:10" ht="32.25" customHeight="1">
      <c r="A3" s="178" t="s">
        <v>115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30">
      <c r="A4" s="178" t="s">
        <v>74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ht="12.75">
      <c r="A5" s="9"/>
      <c r="B5" s="9"/>
      <c r="C5" s="9"/>
      <c r="D5" s="182"/>
      <c r="E5" s="182"/>
      <c r="F5" s="182"/>
      <c r="G5" s="183"/>
      <c r="H5" s="9"/>
      <c r="I5" s="9"/>
      <c r="J5" s="40"/>
    </row>
    <row r="6" spans="1:10" ht="32.45" customHeight="1">
      <c r="A6" s="181" t="s">
        <v>0</v>
      </c>
      <c r="B6" s="179" t="s">
        <v>75</v>
      </c>
      <c r="C6" s="179" t="s">
        <v>10</v>
      </c>
      <c r="D6" s="179"/>
      <c r="E6" s="179" t="s">
        <v>33</v>
      </c>
      <c r="F6" s="180"/>
      <c r="G6" s="180"/>
      <c r="H6" s="180"/>
      <c r="I6" s="180"/>
      <c r="J6" s="180"/>
    </row>
    <row r="7" spans="1:10" ht="36" customHeight="1" hidden="1" thickBot="1">
      <c r="A7" s="181"/>
      <c r="B7" s="179"/>
      <c r="C7" s="179"/>
      <c r="D7" s="179"/>
      <c r="E7" s="6"/>
      <c r="F7" s="6"/>
      <c r="G7" s="6"/>
      <c r="H7" s="6"/>
      <c r="I7" s="6"/>
      <c r="J7" s="6"/>
    </row>
    <row r="8" spans="1:10" ht="33" customHeight="1">
      <c r="A8" s="181"/>
      <c r="B8" s="179"/>
      <c r="C8" s="179"/>
      <c r="D8" s="179"/>
      <c r="E8" s="179" t="s">
        <v>76</v>
      </c>
      <c r="F8" s="180"/>
      <c r="G8" s="179" t="s">
        <v>7</v>
      </c>
      <c r="H8" s="180"/>
      <c r="I8" s="179" t="s">
        <v>72</v>
      </c>
      <c r="J8" s="180"/>
    </row>
    <row r="9" spans="1:10" ht="52.9" customHeight="1">
      <c r="A9" s="181"/>
      <c r="B9" s="179"/>
      <c r="C9" s="179"/>
      <c r="D9" s="179"/>
      <c r="E9" s="180"/>
      <c r="F9" s="180"/>
      <c r="G9" s="180"/>
      <c r="H9" s="180"/>
      <c r="I9" s="180"/>
      <c r="J9" s="180"/>
    </row>
    <row r="10" spans="1:10" ht="33" customHeight="1">
      <c r="A10" s="181"/>
      <c r="B10" s="179"/>
      <c r="C10" s="18" t="s">
        <v>104</v>
      </c>
      <c r="D10" s="18" t="s">
        <v>109</v>
      </c>
      <c r="E10" s="18" t="s">
        <v>104</v>
      </c>
      <c r="F10" s="18" t="s">
        <v>109</v>
      </c>
      <c r="G10" s="18" t="s">
        <v>104</v>
      </c>
      <c r="H10" s="18" t="s">
        <v>109</v>
      </c>
      <c r="I10" s="18" t="s">
        <v>104</v>
      </c>
      <c r="J10" s="18" t="s">
        <v>109</v>
      </c>
    </row>
    <row r="11" spans="1:10" ht="33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ht="49.9" customHeight="1">
      <c r="A12" s="176">
        <v>1</v>
      </c>
      <c r="B12" s="19" t="s">
        <v>112</v>
      </c>
      <c r="C12" s="3">
        <f aca="true" t="shared" si="0" ref="C12:D18">E12+G12+I12</f>
        <v>0</v>
      </c>
      <c r="D12" s="3">
        <f>F12+H12+J12</f>
        <v>2731</v>
      </c>
      <c r="E12" s="3">
        <v>0</v>
      </c>
      <c r="F12" s="3">
        <v>0</v>
      </c>
      <c r="G12" s="2">
        <v>0</v>
      </c>
      <c r="H12" s="2">
        <v>241</v>
      </c>
      <c r="I12" s="2">
        <v>0</v>
      </c>
      <c r="J12" s="2">
        <v>2490</v>
      </c>
    </row>
    <row r="13" spans="1:10" ht="49.9" customHeight="1">
      <c r="A13" s="177"/>
      <c r="B13" s="19" t="s">
        <v>113</v>
      </c>
      <c r="C13" s="3">
        <f t="shared" si="0"/>
        <v>7019</v>
      </c>
      <c r="D13" s="3">
        <f t="shared" si="0"/>
        <v>4851</v>
      </c>
      <c r="E13" s="3">
        <v>471</v>
      </c>
      <c r="F13" s="3">
        <f>26+252</f>
        <v>278</v>
      </c>
      <c r="G13" s="2">
        <v>1381</v>
      </c>
      <c r="H13" s="2">
        <v>441</v>
      </c>
      <c r="I13" s="2">
        <v>5167</v>
      </c>
      <c r="J13" s="2">
        <v>4132</v>
      </c>
    </row>
    <row r="14" spans="1:10" ht="49.9" customHeight="1">
      <c r="A14" s="4">
        <v>2</v>
      </c>
      <c r="B14" s="19" t="s">
        <v>101</v>
      </c>
      <c r="C14" s="3">
        <f t="shared" si="0"/>
        <v>3355</v>
      </c>
      <c r="D14" s="3">
        <f t="shared" si="0"/>
        <v>2477</v>
      </c>
      <c r="E14" s="3">
        <v>281</v>
      </c>
      <c r="F14" s="3">
        <f>1+37</f>
        <v>38</v>
      </c>
      <c r="G14" s="2">
        <v>1133</v>
      </c>
      <c r="H14" s="2">
        <v>111</v>
      </c>
      <c r="I14" s="2">
        <v>1941</v>
      </c>
      <c r="J14" s="2">
        <v>2328</v>
      </c>
    </row>
    <row r="15" spans="1:10" ht="49.9" customHeight="1">
      <c r="A15" s="4">
        <v>3</v>
      </c>
      <c r="B15" s="19" t="s">
        <v>102</v>
      </c>
      <c r="C15" s="3">
        <f t="shared" si="0"/>
        <v>679</v>
      </c>
      <c r="D15" s="3">
        <f t="shared" si="0"/>
        <v>2311</v>
      </c>
      <c r="E15" s="3">
        <v>272</v>
      </c>
      <c r="F15" s="3">
        <f>3+127</f>
        <v>130</v>
      </c>
      <c r="G15" s="2">
        <v>110</v>
      </c>
      <c r="H15" s="2">
        <v>63</v>
      </c>
      <c r="I15" s="2">
        <v>297</v>
      </c>
      <c r="J15" s="2">
        <v>2118</v>
      </c>
    </row>
    <row r="16" spans="1:10" ht="49.9" customHeight="1">
      <c r="A16" s="4">
        <v>4</v>
      </c>
      <c r="B16" s="19" t="s">
        <v>103</v>
      </c>
      <c r="C16" s="3">
        <f t="shared" si="0"/>
        <v>427</v>
      </c>
      <c r="D16" s="3">
        <f t="shared" si="0"/>
        <v>178</v>
      </c>
      <c r="E16" s="3">
        <v>396</v>
      </c>
      <c r="F16" s="3">
        <f>4+85</f>
        <v>89</v>
      </c>
      <c r="G16" s="2">
        <v>16</v>
      </c>
      <c r="H16" s="2">
        <v>12</v>
      </c>
      <c r="I16" s="2">
        <v>15</v>
      </c>
      <c r="J16" s="2">
        <v>77</v>
      </c>
    </row>
    <row r="17" spans="1:10" ht="49.9" customHeight="1">
      <c r="A17" s="4">
        <v>5</v>
      </c>
      <c r="B17" s="19" t="s">
        <v>110</v>
      </c>
      <c r="C17" s="3">
        <f t="shared" si="0"/>
        <v>1867</v>
      </c>
      <c r="D17" s="3">
        <f t="shared" si="0"/>
        <v>2522</v>
      </c>
      <c r="E17" s="3">
        <v>297</v>
      </c>
      <c r="F17" s="3">
        <f>4+59</f>
        <v>63</v>
      </c>
      <c r="G17" s="2">
        <v>403</v>
      </c>
      <c r="H17" s="2">
        <v>281</v>
      </c>
      <c r="I17" s="2">
        <v>1167</v>
      </c>
      <c r="J17" s="2">
        <v>2178</v>
      </c>
    </row>
    <row r="18" spans="1:10" ht="49.9" customHeight="1">
      <c r="A18" s="4">
        <v>6</v>
      </c>
      <c r="B18" s="19" t="s">
        <v>111</v>
      </c>
      <c r="C18" s="3">
        <f t="shared" si="0"/>
        <v>61</v>
      </c>
      <c r="D18" s="3">
        <f t="shared" si="0"/>
        <v>410</v>
      </c>
      <c r="E18" s="3">
        <v>0</v>
      </c>
      <c r="F18" s="3">
        <v>4</v>
      </c>
      <c r="G18" s="2">
        <v>15</v>
      </c>
      <c r="H18" s="2">
        <v>24</v>
      </c>
      <c r="I18" s="2">
        <v>46</v>
      </c>
      <c r="J18" s="2">
        <v>382</v>
      </c>
    </row>
    <row r="19" spans="1:10" ht="49.9" customHeight="1">
      <c r="A19" s="42"/>
      <c r="B19" s="20" t="s">
        <v>11</v>
      </c>
      <c r="C19" s="21">
        <f>SUM(C12:C18)</f>
        <v>13408</v>
      </c>
      <c r="D19" s="21">
        <f aca="true" t="shared" si="1" ref="D19:J19">SUM(D12:D18)</f>
        <v>15480</v>
      </c>
      <c r="E19" s="21">
        <f t="shared" si="1"/>
        <v>1717</v>
      </c>
      <c r="F19" s="21">
        <f t="shared" si="1"/>
        <v>602</v>
      </c>
      <c r="G19" s="21">
        <f t="shared" si="1"/>
        <v>3058</v>
      </c>
      <c r="H19" s="21">
        <f t="shared" si="1"/>
        <v>1173</v>
      </c>
      <c r="I19" s="21">
        <f t="shared" si="1"/>
        <v>8633</v>
      </c>
      <c r="J19" s="21">
        <f t="shared" si="1"/>
        <v>13705</v>
      </c>
    </row>
    <row r="20" ht="20.1" customHeight="1">
      <c r="A20" s="43"/>
    </row>
    <row r="21" spans="1:10" ht="27.95" customHeight="1">
      <c r="A21" s="43"/>
      <c r="B21" s="112" t="s">
        <v>114</v>
      </c>
      <c r="C21" s="91"/>
      <c r="D21" s="92"/>
      <c r="E21" s="92"/>
      <c r="F21" s="92"/>
      <c r="G21" s="91"/>
      <c r="H21" s="93"/>
      <c r="I21" s="93"/>
      <c r="J21" s="93"/>
    </row>
    <row r="22" spans="1:9" s="80" customFormat="1" ht="24.95" customHeight="1">
      <c r="A22" s="79"/>
      <c r="C22" s="81"/>
      <c r="D22" s="82"/>
      <c r="F22" s="82"/>
      <c r="I22" s="82"/>
    </row>
    <row r="23" spans="1:9" s="80" customFormat="1" ht="24.95" customHeight="1">
      <c r="A23" s="79"/>
      <c r="C23" s="81"/>
      <c r="D23" s="82"/>
      <c r="F23" s="82"/>
      <c r="I23" s="82"/>
    </row>
    <row r="24" spans="1:9" s="80" customFormat="1" ht="33">
      <c r="A24" s="79"/>
      <c r="C24" s="81"/>
      <c r="D24" s="82"/>
      <c r="F24" s="82"/>
      <c r="I24" s="82"/>
    </row>
    <row r="25" ht="12.75">
      <c r="A25" s="43"/>
    </row>
    <row r="26" ht="12.75">
      <c r="A26" s="43"/>
    </row>
    <row r="27" spans="1:10" ht="12.75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12.75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12.75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0" ht="12.75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2.75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2.75">
      <c r="A32" s="43"/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2.75">
      <c r="A33" s="43"/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2.75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2.75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2.75">
      <c r="A36" s="43"/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2.7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2.75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ht="12.75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12.75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ht="12.75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12.75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2.75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2.75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2.75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.75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12.75">
      <c r="A50" s="43"/>
      <c r="B50" s="43"/>
      <c r="C50" s="43"/>
      <c r="D50" s="43"/>
      <c r="E50" s="43"/>
      <c r="F50" s="43"/>
      <c r="G50" s="43"/>
      <c r="H50" s="43"/>
      <c r="I50" s="43"/>
      <c r="J50" s="43"/>
    </row>
    <row r="51" spans="1:10" ht="12.75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 spans="1:10" ht="12.75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12.75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12.75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0" ht="12.75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12.75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 spans="1:10" ht="12.75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2.75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2.75">
      <c r="A61" s="43"/>
      <c r="B61" s="43"/>
      <c r="C61" s="43"/>
      <c r="D61" s="43"/>
      <c r="E61" s="43"/>
      <c r="F61" s="43"/>
      <c r="G61" s="43"/>
      <c r="H61" s="43"/>
      <c r="I61" s="43"/>
      <c r="J61" s="43"/>
    </row>
  </sheetData>
  <mergeCells count="11">
    <mergeCell ref="A12:A13"/>
    <mergeCell ref="A3:J3"/>
    <mergeCell ref="C6:D9"/>
    <mergeCell ref="G8:H9"/>
    <mergeCell ref="I8:J9"/>
    <mergeCell ref="A6:A10"/>
    <mergeCell ref="D5:G5"/>
    <mergeCell ref="B6:B10"/>
    <mergeCell ref="E8:F9"/>
    <mergeCell ref="E6:J6"/>
    <mergeCell ref="A4:J4"/>
  </mergeCells>
  <printOptions horizontalCentered="1"/>
  <pageMargins left="0.31496062992125984" right="0.2362204724409449" top="0.5905511811023623" bottom="0.7480314960629921" header="0.31496062992125984" footer="0.31496062992125984"/>
  <pageSetup fitToHeight="1" fitToWidth="1" horizontalDpi="600" verticalDpi="600" orientation="landscape" paperSize="9" scale="55" r:id="rId1"/>
  <ignoredErrors>
    <ignoredError sqref="E19:J1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3"/>
  <sheetViews>
    <sheetView zoomScale="55" zoomScaleNormal="55" workbookViewId="0" topLeftCell="A1"/>
  </sheetViews>
  <sheetFormatPr defaultColWidth="9.140625" defaultRowHeight="12.75"/>
  <cols>
    <col min="1" max="1" width="6.00390625" style="46" customWidth="1"/>
    <col min="2" max="15" width="16.28125" style="46" customWidth="1"/>
    <col min="16" max="16384" width="9.140625" style="46" customWidth="1"/>
  </cols>
  <sheetData>
    <row r="1" ht="27">
      <c r="O1" s="40"/>
    </row>
    <row r="2" spans="4:15" ht="30.75">
      <c r="D2" s="47"/>
      <c r="E2" s="47"/>
      <c r="F2" s="47"/>
      <c r="G2" s="47"/>
      <c r="H2" s="47"/>
      <c r="I2" s="47"/>
      <c r="O2" s="48" t="s">
        <v>62</v>
      </c>
    </row>
    <row r="3" spans="2:15" ht="32.25" customHeight="1">
      <c r="B3" s="183" t="s">
        <v>116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2:15" ht="27">
      <c r="B4" s="183" t="s">
        <v>91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2:15" ht="28.15" customHeight="1">
      <c r="B5" s="183" t="s">
        <v>90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2:15" ht="12.7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</row>
    <row r="7" spans="2:15" ht="41.45" customHeight="1">
      <c r="B7" s="217" t="s">
        <v>56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</row>
    <row r="8" spans="2:15" ht="42" customHeight="1">
      <c r="B8" s="179" t="s">
        <v>57</v>
      </c>
      <c r="C8" s="180"/>
      <c r="D8" s="180"/>
      <c r="E8" s="180"/>
      <c r="F8" s="180"/>
      <c r="G8" s="180"/>
      <c r="H8" s="180"/>
      <c r="I8" s="180"/>
      <c r="J8" s="179" t="s">
        <v>58</v>
      </c>
      <c r="K8" s="180"/>
      <c r="L8" s="179" t="s">
        <v>59</v>
      </c>
      <c r="M8" s="180"/>
      <c r="N8" s="179" t="s">
        <v>8</v>
      </c>
      <c r="O8" s="180"/>
    </row>
    <row r="9" spans="2:15" ht="78.6" customHeight="1">
      <c r="B9" s="179" t="s">
        <v>60</v>
      </c>
      <c r="C9" s="180"/>
      <c r="D9" s="179" t="s">
        <v>89</v>
      </c>
      <c r="E9" s="180"/>
      <c r="F9" s="179" t="s">
        <v>61</v>
      </c>
      <c r="G9" s="180"/>
      <c r="H9" s="179" t="s">
        <v>11</v>
      </c>
      <c r="I9" s="180"/>
      <c r="J9" s="180"/>
      <c r="K9" s="180"/>
      <c r="L9" s="180"/>
      <c r="M9" s="180"/>
      <c r="N9" s="180"/>
      <c r="O9" s="180"/>
    </row>
    <row r="10" spans="2:15" ht="43.9" customHeight="1">
      <c r="B10" s="4" t="s">
        <v>105</v>
      </c>
      <c r="C10" s="4" t="s">
        <v>107</v>
      </c>
      <c r="D10" s="4" t="s">
        <v>105</v>
      </c>
      <c r="E10" s="4" t="s">
        <v>107</v>
      </c>
      <c r="F10" s="4" t="s">
        <v>105</v>
      </c>
      <c r="G10" s="4" t="s">
        <v>107</v>
      </c>
      <c r="H10" s="4" t="s">
        <v>105</v>
      </c>
      <c r="I10" s="4" t="s">
        <v>107</v>
      </c>
      <c r="J10" s="4" t="s">
        <v>105</v>
      </c>
      <c r="K10" s="4" t="s">
        <v>107</v>
      </c>
      <c r="L10" s="4" t="s">
        <v>105</v>
      </c>
      <c r="M10" s="4" t="s">
        <v>107</v>
      </c>
      <c r="N10" s="4" t="s">
        <v>105</v>
      </c>
      <c r="O10" s="4" t="s">
        <v>107</v>
      </c>
    </row>
    <row r="11" spans="2:15" s="113" customFormat="1" ht="24.95" customHeight="1"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114">
        <v>8</v>
      </c>
      <c r="J11" s="114">
        <v>9</v>
      </c>
      <c r="K11" s="114">
        <v>10</v>
      </c>
      <c r="L11" s="114">
        <v>11</v>
      </c>
      <c r="M11" s="114">
        <v>12</v>
      </c>
      <c r="N11" s="114">
        <v>13</v>
      </c>
      <c r="O11" s="114">
        <v>14</v>
      </c>
    </row>
    <row r="12" spans="2:15" ht="55.15" customHeight="1">
      <c r="B12" s="4">
        <v>0</v>
      </c>
      <c r="C12" s="4">
        <v>0</v>
      </c>
      <c r="D12" s="4">
        <v>2</v>
      </c>
      <c r="E12" s="4">
        <v>7</v>
      </c>
      <c r="F12" s="4">
        <v>0</v>
      </c>
      <c r="G12" s="4">
        <v>0</v>
      </c>
      <c r="H12" s="4">
        <f>+B12+D12+F12</f>
        <v>2</v>
      </c>
      <c r="I12" s="4">
        <f>+C12+E12+G12</f>
        <v>7</v>
      </c>
      <c r="J12" s="4">
        <v>0</v>
      </c>
      <c r="K12" s="4">
        <v>0</v>
      </c>
      <c r="L12" s="4">
        <v>0</v>
      </c>
      <c r="M12" s="4">
        <v>0</v>
      </c>
      <c r="N12" s="4">
        <f>+H12+J12+L12</f>
        <v>2</v>
      </c>
      <c r="O12" s="4">
        <f>+I12+K12+M12</f>
        <v>7</v>
      </c>
    </row>
    <row r="13" spans="2:15" ht="30" customHeight="1">
      <c r="B13" s="51"/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2:15" ht="30" customHeight="1">
      <c r="B14" s="53"/>
      <c r="C14" s="53"/>
      <c r="D14" s="54"/>
      <c r="E14" s="54"/>
      <c r="F14" s="54"/>
      <c r="G14" s="54"/>
      <c r="H14" s="54"/>
      <c r="I14" s="54"/>
      <c r="J14" s="52"/>
      <c r="K14" s="52"/>
      <c r="L14" s="52"/>
      <c r="M14" s="52"/>
      <c r="N14" s="52"/>
      <c r="O14" s="52"/>
    </row>
    <row r="15" spans="2:15" s="37" customFormat="1" ht="40.9" customHeight="1">
      <c r="B15" s="34"/>
      <c r="C15" s="34"/>
      <c r="D15" s="35"/>
      <c r="E15" s="34"/>
      <c r="F15" s="35"/>
      <c r="G15" s="34"/>
      <c r="H15" s="34"/>
      <c r="I15" s="34"/>
      <c r="J15" s="34"/>
      <c r="K15" s="35"/>
      <c r="L15" s="36"/>
      <c r="M15" s="35"/>
      <c r="N15" s="36"/>
      <c r="O15" s="36"/>
    </row>
    <row r="16" spans="2:15" ht="12.75">
      <c r="B16" s="51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2:15" ht="12.75"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2:15" ht="27.75">
      <c r="B18" s="51"/>
      <c r="C18" s="51"/>
      <c r="D18" s="52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2:15" ht="27.75">
      <c r="B19" s="51"/>
      <c r="C19" s="51"/>
      <c r="D19" s="52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27.75">
      <c r="B20" s="51"/>
      <c r="C20" s="51"/>
      <c r="D20" s="5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2:15" ht="26.25">
      <c r="B21" s="51"/>
      <c r="C21" s="51"/>
      <c r="D21" s="55"/>
      <c r="E21" s="44"/>
      <c r="F21" s="44"/>
      <c r="G21" s="44"/>
      <c r="H21" s="44"/>
      <c r="I21" s="44"/>
      <c r="J21" s="45"/>
      <c r="K21" s="45"/>
      <c r="L21" s="45"/>
      <c r="M21" s="45"/>
      <c r="N21" s="45"/>
      <c r="O21" s="45"/>
    </row>
    <row r="22" spans="2:15" ht="27.75">
      <c r="B22" s="51"/>
      <c r="C22" s="51"/>
      <c r="D22" s="51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2:15" ht="27.75">
      <c r="B23" s="51"/>
      <c r="C23" s="51"/>
      <c r="D23" s="51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2:15" ht="27.75">
      <c r="B24" s="51"/>
      <c r="C24" s="51"/>
      <c r="D24" s="51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2:15" ht="27.75">
      <c r="B25" s="51"/>
      <c r="C25" s="51"/>
      <c r="D25" s="51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2:15" ht="27.75">
      <c r="B26" s="51"/>
      <c r="C26" s="51"/>
      <c r="D26" s="51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2:15" ht="27.75">
      <c r="B27" s="51"/>
      <c r="C27" s="51"/>
      <c r="D27" s="51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2:15" ht="12.7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2:15" ht="12.7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5" ht="12.7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2:15" ht="12.7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2:15" ht="12.7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2:15" ht="12.7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2:15" ht="12.7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2:15" ht="12.7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2:15" ht="12.7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2:15" ht="12.7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2:15" ht="12.7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2:15" ht="12.7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2:15" ht="12.7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2:15" ht="12.7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2:15" ht="12.7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2:15" ht="12.7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2:15" ht="12.7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2:15" ht="12.7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2:15" ht="12.7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2:15" ht="12.7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2:15" ht="12.7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2:15" ht="12.7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2:15" ht="12.7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2:15" ht="12.7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2:15" ht="12.7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2:15" ht="12.7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2:15" ht="12.7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2:15" ht="12.7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2:15" ht="12.7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2:15" ht="12.7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2:15" ht="12.7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2:15" ht="12.7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2:15" ht="12.7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2:15" ht="12.7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2:15" ht="12.7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2:15" ht="12.7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</sheetData>
  <mergeCells count="12">
    <mergeCell ref="F9:G9"/>
    <mergeCell ref="H9:I9"/>
    <mergeCell ref="B3:O3"/>
    <mergeCell ref="B4:O4"/>
    <mergeCell ref="B5:O5"/>
    <mergeCell ref="B7:O7"/>
    <mergeCell ref="B8:I8"/>
    <mergeCell ref="J8:K9"/>
    <mergeCell ref="L8:M9"/>
    <mergeCell ref="N8:O9"/>
    <mergeCell ref="B9:C9"/>
    <mergeCell ref="D9:E9"/>
  </mergeCells>
  <printOptions horizontalCentered="1"/>
  <pageMargins left="0.31496062992125984" right="0.2362204724409449" top="0.5905511811023623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="40" zoomScaleNormal="40" workbookViewId="0" topLeftCell="A1">
      <selection activeCell="V19" sqref="V19"/>
    </sheetView>
  </sheetViews>
  <sheetFormatPr defaultColWidth="9.140625" defaultRowHeight="12.75"/>
  <cols>
    <col min="1" max="1" width="7.421875" style="164" customWidth="1"/>
    <col min="2" max="2" width="81.7109375" style="164" customWidth="1"/>
    <col min="3" max="4" width="18.7109375" style="164" customWidth="1"/>
    <col min="5" max="10" width="14.7109375" style="164" customWidth="1"/>
    <col min="11" max="11" width="25.7109375" style="164" customWidth="1"/>
    <col min="12" max="17" width="15.7109375" style="164" customWidth="1"/>
    <col min="18" max="16384" width="9.140625" style="164" customWidth="1"/>
  </cols>
  <sheetData>
    <row r="1" ht="35.1" customHeight="1">
      <c r="Q1" s="165"/>
    </row>
    <row r="2" ht="35.1" customHeight="1">
      <c r="Q2" s="166"/>
    </row>
    <row r="3" spans="1:17" ht="35.1" customHeight="1">
      <c r="A3" s="187" t="s">
        <v>217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7" ht="35.1" customHeight="1">
      <c r="A4" s="187" t="s">
        <v>67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17" ht="35.1" customHeight="1">
      <c r="A5" s="167"/>
      <c r="B5" s="167"/>
      <c r="C5" s="167"/>
      <c r="D5" s="167"/>
      <c r="E5" s="167"/>
      <c r="F5" s="167"/>
      <c r="G5" s="168"/>
      <c r="H5" s="168"/>
      <c r="I5" s="168"/>
      <c r="J5" s="167"/>
      <c r="K5" s="167"/>
      <c r="P5" s="169"/>
      <c r="Q5" s="169"/>
    </row>
    <row r="6" spans="1:17" ht="33" customHeight="1">
      <c r="A6" s="185" t="s">
        <v>0</v>
      </c>
      <c r="B6" s="185" t="s">
        <v>52</v>
      </c>
      <c r="C6" s="185" t="s">
        <v>3</v>
      </c>
      <c r="D6" s="185"/>
      <c r="E6" s="185" t="s">
        <v>100</v>
      </c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</row>
    <row r="7" spans="1:17" ht="58.9" customHeight="1">
      <c r="A7" s="185"/>
      <c r="B7" s="185"/>
      <c r="C7" s="185"/>
      <c r="D7" s="185"/>
      <c r="E7" s="185" t="s">
        <v>33</v>
      </c>
      <c r="F7" s="185"/>
      <c r="G7" s="185"/>
      <c r="H7" s="185"/>
      <c r="I7" s="185"/>
      <c r="J7" s="185"/>
      <c r="K7" s="185" t="s">
        <v>221</v>
      </c>
      <c r="L7" s="185"/>
      <c r="M7" s="185"/>
      <c r="N7" s="185"/>
      <c r="O7" s="185"/>
      <c r="P7" s="185"/>
      <c r="Q7" s="185"/>
    </row>
    <row r="8" spans="1:17" ht="33" customHeight="1">
      <c r="A8" s="185"/>
      <c r="B8" s="185"/>
      <c r="C8" s="185"/>
      <c r="D8" s="185"/>
      <c r="E8" s="185" t="s">
        <v>7</v>
      </c>
      <c r="F8" s="185"/>
      <c r="G8" s="185" t="s">
        <v>72</v>
      </c>
      <c r="H8" s="185"/>
      <c r="I8" s="186" t="s">
        <v>210</v>
      </c>
      <c r="J8" s="186"/>
      <c r="K8" s="185" t="s">
        <v>53</v>
      </c>
      <c r="L8" s="185" t="s">
        <v>127</v>
      </c>
      <c r="M8" s="185"/>
      <c r="N8" s="185"/>
      <c r="O8" s="185"/>
      <c r="P8" s="184" t="s">
        <v>48</v>
      </c>
      <c r="Q8" s="184" t="s">
        <v>49</v>
      </c>
    </row>
    <row r="9" spans="1:17" ht="30" customHeight="1">
      <c r="A9" s="185"/>
      <c r="B9" s="185"/>
      <c r="C9" s="185"/>
      <c r="D9" s="185"/>
      <c r="E9" s="185"/>
      <c r="F9" s="185"/>
      <c r="G9" s="185"/>
      <c r="H9" s="185"/>
      <c r="I9" s="186"/>
      <c r="J9" s="186"/>
      <c r="K9" s="185"/>
      <c r="L9" s="184" t="s">
        <v>51</v>
      </c>
      <c r="M9" s="184" t="s">
        <v>31</v>
      </c>
      <c r="N9" s="184" t="s">
        <v>13</v>
      </c>
      <c r="O9" s="184" t="s">
        <v>32</v>
      </c>
      <c r="P9" s="184"/>
      <c r="Q9" s="184"/>
    </row>
    <row r="10" spans="1:17" ht="21.75" customHeight="1">
      <c r="A10" s="185"/>
      <c r="B10" s="185"/>
      <c r="C10" s="185"/>
      <c r="D10" s="185"/>
      <c r="E10" s="185"/>
      <c r="F10" s="185"/>
      <c r="G10" s="185"/>
      <c r="H10" s="185"/>
      <c r="I10" s="186"/>
      <c r="J10" s="186"/>
      <c r="K10" s="185"/>
      <c r="L10" s="184"/>
      <c r="M10" s="184"/>
      <c r="N10" s="184"/>
      <c r="O10" s="184"/>
      <c r="P10" s="184"/>
      <c r="Q10" s="184"/>
    </row>
    <row r="11" spans="1:17" ht="151.5" customHeight="1">
      <c r="A11" s="185"/>
      <c r="B11" s="185"/>
      <c r="C11" s="185"/>
      <c r="D11" s="185"/>
      <c r="E11" s="185"/>
      <c r="F11" s="185"/>
      <c r="G11" s="185"/>
      <c r="H11" s="185"/>
      <c r="I11" s="186"/>
      <c r="J11" s="186"/>
      <c r="K11" s="185"/>
      <c r="L11" s="184"/>
      <c r="M11" s="184"/>
      <c r="N11" s="184"/>
      <c r="O11" s="184"/>
      <c r="P11" s="184"/>
      <c r="Q11" s="184"/>
    </row>
    <row r="12" spans="1:17" ht="30" customHeight="1">
      <c r="A12" s="185"/>
      <c r="B12" s="185"/>
      <c r="C12" s="159" t="s">
        <v>206</v>
      </c>
      <c r="D12" s="159" t="s">
        <v>211</v>
      </c>
      <c r="E12" s="159" t="s">
        <v>206</v>
      </c>
      <c r="F12" s="159" t="s">
        <v>211</v>
      </c>
      <c r="G12" s="159" t="s">
        <v>206</v>
      </c>
      <c r="H12" s="159" t="s">
        <v>211</v>
      </c>
      <c r="I12" s="159" t="s">
        <v>206</v>
      </c>
      <c r="J12" s="159" t="s">
        <v>211</v>
      </c>
      <c r="K12" s="185"/>
      <c r="L12" s="184"/>
      <c r="M12" s="184"/>
      <c r="N12" s="184"/>
      <c r="O12" s="184"/>
      <c r="P12" s="184"/>
      <c r="Q12" s="184"/>
    </row>
    <row r="13" spans="1:17" ht="30" customHeight="1">
      <c r="A13" s="163">
        <v>1</v>
      </c>
      <c r="B13" s="163">
        <v>2</v>
      </c>
      <c r="C13" s="175">
        <v>3</v>
      </c>
      <c r="D13" s="175">
        <v>4</v>
      </c>
      <c r="E13" s="175">
        <v>5</v>
      </c>
      <c r="F13" s="175">
        <v>6</v>
      </c>
      <c r="G13" s="175">
        <v>7</v>
      </c>
      <c r="H13" s="175">
        <v>8</v>
      </c>
      <c r="I13" s="175">
        <v>9</v>
      </c>
      <c r="J13" s="175">
        <v>10</v>
      </c>
      <c r="K13" s="175">
        <v>11</v>
      </c>
      <c r="L13" s="175">
        <v>12</v>
      </c>
      <c r="M13" s="175">
        <v>13</v>
      </c>
      <c r="N13" s="175">
        <v>14</v>
      </c>
      <c r="O13" s="175">
        <v>15</v>
      </c>
      <c r="P13" s="175">
        <v>16</v>
      </c>
      <c r="Q13" s="175">
        <v>17</v>
      </c>
    </row>
    <row r="14" spans="1:17" ht="45" customHeight="1">
      <c r="A14" s="156">
        <v>1</v>
      </c>
      <c r="B14" s="157" t="s">
        <v>77</v>
      </c>
      <c r="C14" s="144">
        <f>E14+G14+I14</f>
        <v>9014</v>
      </c>
      <c r="D14" s="144">
        <f>F14+H14+J14</f>
        <v>9361</v>
      </c>
      <c r="E14" s="144">
        <v>437</v>
      </c>
      <c r="F14" s="144">
        <v>438</v>
      </c>
      <c r="G14" s="144">
        <v>8015</v>
      </c>
      <c r="H14" s="144">
        <v>8378</v>
      </c>
      <c r="I14" s="144">
        <v>562</v>
      </c>
      <c r="J14" s="144">
        <v>545</v>
      </c>
      <c r="K14" s="155">
        <f>L14+M14+N14+O14</f>
        <v>9361</v>
      </c>
      <c r="L14" s="144">
        <v>1106</v>
      </c>
      <c r="M14" s="144">
        <v>8233</v>
      </c>
      <c r="N14" s="144">
        <v>8</v>
      </c>
      <c r="O14" s="144">
        <v>14</v>
      </c>
      <c r="P14" s="144">
        <v>0</v>
      </c>
      <c r="Q14" s="144">
        <v>0</v>
      </c>
    </row>
    <row r="15" spans="1:19" s="170" customFormat="1" ht="45" customHeight="1">
      <c r="A15" s="156">
        <v>2</v>
      </c>
      <c r="B15" s="157" t="s">
        <v>78</v>
      </c>
      <c r="C15" s="144">
        <f aca="true" t="shared" si="0" ref="C15:C25">E15+G15+I15</f>
        <v>1742</v>
      </c>
      <c r="D15" s="144">
        <f aca="true" t="shared" si="1" ref="D15:D25">F15+H15+J15</f>
        <v>455</v>
      </c>
      <c r="E15" s="144">
        <v>23</v>
      </c>
      <c r="F15" s="144">
        <v>8</v>
      </c>
      <c r="G15" s="144">
        <v>1699</v>
      </c>
      <c r="H15" s="144">
        <v>431</v>
      </c>
      <c r="I15" s="144">
        <v>20</v>
      </c>
      <c r="J15" s="144">
        <v>16</v>
      </c>
      <c r="K15" s="155">
        <f aca="true" t="shared" si="2" ref="K15:K23">L15+M15+N15+O15</f>
        <v>445</v>
      </c>
      <c r="L15" s="144">
        <v>0</v>
      </c>
      <c r="M15" s="144">
        <v>443</v>
      </c>
      <c r="N15" s="144">
        <v>2</v>
      </c>
      <c r="O15" s="144">
        <v>0</v>
      </c>
      <c r="P15" s="144">
        <v>0</v>
      </c>
      <c r="Q15" s="144">
        <v>0</v>
      </c>
      <c r="S15" s="164"/>
    </row>
    <row r="16" spans="1:19" s="170" customFormat="1" ht="45" customHeight="1">
      <c r="A16" s="156">
        <v>3</v>
      </c>
      <c r="B16" s="157" t="s">
        <v>79</v>
      </c>
      <c r="C16" s="144">
        <f t="shared" si="0"/>
        <v>200</v>
      </c>
      <c r="D16" s="144">
        <f t="shared" si="1"/>
        <v>175</v>
      </c>
      <c r="E16" s="144">
        <v>10</v>
      </c>
      <c r="F16" s="144">
        <v>11</v>
      </c>
      <c r="G16" s="144">
        <v>176</v>
      </c>
      <c r="H16" s="144">
        <v>143</v>
      </c>
      <c r="I16" s="144">
        <v>14</v>
      </c>
      <c r="J16" s="144">
        <v>21</v>
      </c>
      <c r="K16" s="155">
        <f t="shared" si="2"/>
        <v>175</v>
      </c>
      <c r="L16" s="144">
        <v>0</v>
      </c>
      <c r="M16" s="144">
        <v>172</v>
      </c>
      <c r="N16" s="144">
        <v>2</v>
      </c>
      <c r="O16" s="144">
        <v>1</v>
      </c>
      <c r="P16" s="144">
        <v>0</v>
      </c>
      <c r="Q16" s="144">
        <v>0</v>
      </c>
      <c r="S16" s="164"/>
    </row>
    <row r="17" spans="1:19" s="170" customFormat="1" ht="45" customHeight="1">
      <c r="A17" s="156">
        <v>4</v>
      </c>
      <c r="B17" s="157" t="s">
        <v>80</v>
      </c>
      <c r="C17" s="144">
        <f t="shared" si="0"/>
        <v>5</v>
      </c>
      <c r="D17" s="144">
        <f t="shared" si="1"/>
        <v>3</v>
      </c>
      <c r="E17" s="144">
        <v>2</v>
      </c>
      <c r="F17" s="144">
        <v>0</v>
      </c>
      <c r="G17" s="144">
        <v>1</v>
      </c>
      <c r="H17" s="144">
        <v>3</v>
      </c>
      <c r="I17" s="144">
        <v>2</v>
      </c>
      <c r="J17" s="144">
        <v>0</v>
      </c>
      <c r="K17" s="155">
        <f t="shared" si="2"/>
        <v>3</v>
      </c>
      <c r="L17" s="144">
        <v>0</v>
      </c>
      <c r="M17" s="144">
        <v>3</v>
      </c>
      <c r="N17" s="144">
        <v>0</v>
      </c>
      <c r="O17" s="144">
        <v>0</v>
      </c>
      <c r="P17" s="144">
        <v>0</v>
      </c>
      <c r="Q17" s="144">
        <v>0</v>
      </c>
      <c r="S17" s="164"/>
    </row>
    <row r="18" spans="1:19" s="170" customFormat="1" ht="45" customHeight="1">
      <c r="A18" s="156">
        <v>5</v>
      </c>
      <c r="B18" s="157" t="s">
        <v>171</v>
      </c>
      <c r="C18" s="144">
        <f t="shared" si="0"/>
        <v>0</v>
      </c>
      <c r="D18" s="144">
        <f t="shared" si="1"/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55">
        <f t="shared" si="2"/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S18" s="164"/>
    </row>
    <row r="19" spans="1:19" s="170" customFormat="1" ht="50.1" customHeight="1">
      <c r="A19" s="156">
        <v>6</v>
      </c>
      <c r="B19" s="157" t="s">
        <v>82</v>
      </c>
      <c r="C19" s="144">
        <f t="shared" si="0"/>
        <v>14</v>
      </c>
      <c r="D19" s="144">
        <f t="shared" si="1"/>
        <v>35</v>
      </c>
      <c r="E19" s="144">
        <v>9</v>
      </c>
      <c r="F19" s="144">
        <v>10</v>
      </c>
      <c r="G19" s="144">
        <v>4</v>
      </c>
      <c r="H19" s="144">
        <v>21</v>
      </c>
      <c r="I19" s="144">
        <v>1</v>
      </c>
      <c r="J19" s="144">
        <v>4</v>
      </c>
      <c r="K19" s="155">
        <f t="shared" si="2"/>
        <v>35</v>
      </c>
      <c r="L19" s="144">
        <v>2</v>
      </c>
      <c r="M19" s="144">
        <v>33</v>
      </c>
      <c r="N19" s="144">
        <v>0</v>
      </c>
      <c r="O19" s="144">
        <v>0</v>
      </c>
      <c r="P19" s="144">
        <v>0</v>
      </c>
      <c r="Q19" s="144">
        <v>0</v>
      </c>
      <c r="S19" s="164"/>
    </row>
    <row r="20" spans="1:19" s="170" customFormat="1" ht="69.95" customHeight="1">
      <c r="A20" s="156">
        <v>7</v>
      </c>
      <c r="B20" s="157" t="s">
        <v>83</v>
      </c>
      <c r="C20" s="144">
        <f t="shared" si="0"/>
        <v>8</v>
      </c>
      <c r="D20" s="144">
        <f t="shared" si="1"/>
        <v>18</v>
      </c>
      <c r="E20" s="144">
        <v>3</v>
      </c>
      <c r="F20" s="144">
        <v>4</v>
      </c>
      <c r="G20" s="144">
        <v>4</v>
      </c>
      <c r="H20" s="144">
        <v>10</v>
      </c>
      <c r="I20" s="144">
        <v>1</v>
      </c>
      <c r="J20" s="144">
        <v>4</v>
      </c>
      <c r="K20" s="155">
        <f t="shared" si="2"/>
        <v>18</v>
      </c>
      <c r="L20" s="144">
        <v>0</v>
      </c>
      <c r="M20" s="144">
        <v>14</v>
      </c>
      <c r="N20" s="144">
        <v>3</v>
      </c>
      <c r="O20" s="144">
        <v>1</v>
      </c>
      <c r="P20" s="144">
        <v>0</v>
      </c>
      <c r="Q20" s="144">
        <v>0</v>
      </c>
      <c r="S20" s="164"/>
    </row>
    <row r="21" spans="1:19" s="158" customFormat="1" ht="69.95" customHeight="1">
      <c r="A21" s="156">
        <v>8</v>
      </c>
      <c r="B21" s="157" t="s">
        <v>173</v>
      </c>
      <c r="C21" s="144">
        <f t="shared" si="0"/>
        <v>81</v>
      </c>
      <c r="D21" s="144">
        <f t="shared" si="1"/>
        <v>90</v>
      </c>
      <c r="E21" s="144">
        <v>16</v>
      </c>
      <c r="F21" s="144">
        <v>22</v>
      </c>
      <c r="G21" s="144">
        <v>27</v>
      </c>
      <c r="H21" s="144">
        <v>43</v>
      </c>
      <c r="I21" s="144">
        <v>38</v>
      </c>
      <c r="J21" s="144">
        <v>25</v>
      </c>
      <c r="K21" s="155">
        <f t="shared" si="2"/>
        <v>90</v>
      </c>
      <c r="L21" s="144">
        <v>8</v>
      </c>
      <c r="M21" s="144">
        <v>68</v>
      </c>
      <c r="N21" s="144">
        <v>14</v>
      </c>
      <c r="O21" s="144">
        <v>0</v>
      </c>
      <c r="P21" s="144">
        <v>0</v>
      </c>
      <c r="Q21" s="144">
        <v>0</v>
      </c>
      <c r="S21" s="164"/>
    </row>
    <row r="22" spans="1:19" s="170" customFormat="1" ht="69.95" customHeight="1">
      <c r="A22" s="156">
        <v>9</v>
      </c>
      <c r="B22" s="157" t="s">
        <v>85</v>
      </c>
      <c r="C22" s="144">
        <f t="shared" si="0"/>
        <v>11</v>
      </c>
      <c r="D22" s="144">
        <f t="shared" si="1"/>
        <v>9</v>
      </c>
      <c r="E22" s="144">
        <v>3</v>
      </c>
      <c r="F22" s="144">
        <v>1</v>
      </c>
      <c r="G22" s="144">
        <v>4</v>
      </c>
      <c r="H22" s="144">
        <v>4</v>
      </c>
      <c r="I22" s="144">
        <v>4</v>
      </c>
      <c r="J22" s="144">
        <v>4</v>
      </c>
      <c r="K22" s="155">
        <f t="shared" si="2"/>
        <v>9</v>
      </c>
      <c r="L22" s="144">
        <v>0</v>
      </c>
      <c r="M22" s="144">
        <v>9</v>
      </c>
      <c r="N22" s="144">
        <v>0</v>
      </c>
      <c r="O22" s="144">
        <v>0</v>
      </c>
      <c r="P22" s="144">
        <v>0</v>
      </c>
      <c r="Q22" s="144">
        <v>0</v>
      </c>
      <c r="S22" s="164"/>
    </row>
    <row r="23" spans="1:19" s="170" customFormat="1" ht="69.95" customHeight="1">
      <c r="A23" s="156">
        <v>10</v>
      </c>
      <c r="B23" s="160" t="s">
        <v>86</v>
      </c>
      <c r="C23" s="144">
        <f t="shared" si="0"/>
        <v>629</v>
      </c>
      <c r="D23" s="144">
        <f t="shared" si="1"/>
        <v>256</v>
      </c>
      <c r="E23" s="144">
        <v>60</v>
      </c>
      <c r="F23" s="144">
        <v>22</v>
      </c>
      <c r="G23" s="144">
        <v>554</v>
      </c>
      <c r="H23" s="144">
        <v>226</v>
      </c>
      <c r="I23" s="144">
        <v>15</v>
      </c>
      <c r="J23" s="144">
        <v>8</v>
      </c>
      <c r="K23" s="155">
        <f t="shared" si="2"/>
        <v>256</v>
      </c>
      <c r="L23" s="144">
        <v>17</v>
      </c>
      <c r="M23" s="144">
        <v>212</v>
      </c>
      <c r="N23" s="144">
        <v>25</v>
      </c>
      <c r="O23" s="144">
        <v>2</v>
      </c>
      <c r="P23" s="144">
        <v>0</v>
      </c>
      <c r="Q23" s="144">
        <v>0</v>
      </c>
      <c r="S23" s="164"/>
    </row>
    <row r="24" spans="1:19" s="170" customFormat="1" ht="90" customHeight="1">
      <c r="A24" s="156">
        <v>11</v>
      </c>
      <c r="B24" s="157" t="s">
        <v>87</v>
      </c>
      <c r="C24" s="144">
        <f t="shared" si="0"/>
        <v>7773</v>
      </c>
      <c r="D24" s="144">
        <f t="shared" si="1"/>
        <v>8276</v>
      </c>
      <c r="E24" s="144">
        <v>306</v>
      </c>
      <c r="F24" s="144">
        <v>359</v>
      </c>
      <c r="G24" s="144">
        <v>6854</v>
      </c>
      <c r="H24" s="144">
        <v>6899</v>
      </c>
      <c r="I24" s="144">
        <v>613</v>
      </c>
      <c r="J24" s="144">
        <v>1018</v>
      </c>
      <c r="K24" s="155">
        <f>L24+M24+N24+O24</f>
        <v>8286</v>
      </c>
      <c r="L24" s="144">
        <v>2140</v>
      </c>
      <c r="M24" s="144">
        <v>3878</v>
      </c>
      <c r="N24" s="144">
        <v>51</v>
      </c>
      <c r="O24" s="144">
        <v>2217</v>
      </c>
      <c r="P24" s="144">
        <v>0</v>
      </c>
      <c r="Q24" s="144">
        <v>0</v>
      </c>
      <c r="S24" s="164"/>
    </row>
    <row r="25" spans="1:19" s="171" customFormat="1" ht="50.1" customHeight="1">
      <c r="A25" s="161"/>
      <c r="B25" s="162" t="s">
        <v>124</v>
      </c>
      <c r="C25" s="154">
        <f>E25+G25+I25</f>
        <v>19477</v>
      </c>
      <c r="D25" s="154">
        <f>D24+D23+D22+D21+D20+D19+D18+D17+D16+D15+D14</f>
        <v>18678</v>
      </c>
      <c r="E25" s="154">
        <v>869</v>
      </c>
      <c r="F25" s="154">
        <v>875</v>
      </c>
      <c r="G25" s="154">
        <v>17338</v>
      </c>
      <c r="H25" s="154">
        <v>16162</v>
      </c>
      <c r="I25" s="154">
        <v>1270</v>
      </c>
      <c r="J25" s="154">
        <v>1645</v>
      </c>
      <c r="K25" s="154">
        <f>K24+K23+K22+K21+K20+K19+K18+K17+K16+K15+K14</f>
        <v>18678</v>
      </c>
      <c r="L25" s="154">
        <f>L24+L23+L22+L21+L20+L19+L18+L17+L16+L15+L14</f>
        <v>3273</v>
      </c>
      <c r="M25" s="154">
        <f aca="true" t="shared" si="3" ref="M25:Q25">M24+M23+M22+M21+M20+M19+M18+M17+M16+M15+M14</f>
        <v>13065</v>
      </c>
      <c r="N25" s="154">
        <f t="shared" si="3"/>
        <v>105</v>
      </c>
      <c r="O25" s="154">
        <f t="shared" si="3"/>
        <v>2235</v>
      </c>
      <c r="P25" s="154">
        <f t="shared" si="3"/>
        <v>0</v>
      </c>
      <c r="Q25" s="154">
        <f t="shared" si="3"/>
        <v>0</v>
      </c>
      <c r="S25" s="164"/>
    </row>
    <row r="26" ht="12.75">
      <c r="C26" s="174"/>
    </row>
    <row r="27" ht="12.75">
      <c r="C27" s="174"/>
    </row>
    <row r="29" spans="2:12" ht="12.75"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</row>
    <row r="32" spans="2:3" ht="12.75">
      <c r="B32" s="172"/>
      <c r="C32" s="172"/>
    </row>
    <row r="33" spans="2:3" ht="12.75">
      <c r="B33" s="172"/>
      <c r="C33" s="172"/>
    </row>
    <row r="34" spans="2:3" ht="12.75">
      <c r="B34" s="172"/>
      <c r="C34" s="172"/>
    </row>
    <row r="35" spans="2:3" ht="12.75">
      <c r="B35" s="172"/>
      <c r="C35" s="172"/>
    </row>
    <row r="36" spans="2:3" ht="12.75">
      <c r="B36" s="172"/>
      <c r="C36" s="172"/>
    </row>
    <row r="37" spans="2:3" ht="12.75">
      <c r="B37" s="173"/>
      <c r="C37" s="173"/>
    </row>
  </sheetData>
  <mergeCells count="19">
    <mergeCell ref="E7:J7"/>
    <mergeCell ref="A3:Q3"/>
    <mergeCell ref="A4:Q4"/>
    <mergeCell ref="A6:A12"/>
    <mergeCell ref="E6:Q6"/>
    <mergeCell ref="L8:O8"/>
    <mergeCell ref="N9:N12"/>
    <mergeCell ref="B6:B12"/>
    <mergeCell ref="K8:K12"/>
    <mergeCell ref="M9:M12"/>
    <mergeCell ref="L9:L12"/>
    <mergeCell ref="C6:D11"/>
    <mergeCell ref="K7:Q7"/>
    <mergeCell ref="Q8:Q12"/>
    <mergeCell ref="G8:H11"/>
    <mergeCell ref="E8:F11"/>
    <mergeCell ref="O9:O12"/>
    <mergeCell ref="P8:P12"/>
    <mergeCell ref="I8:J11"/>
  </mergeCells>
  <printOptions horizontalCentered="1" verticalCentered="1"/>
  <pageMargins left="0.1968503937007874" right="0.1968503937007874" top="0.5905511811023623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zoomScale="40" zoomScaleNormal="40" workbookViewId="0" topLeftCell="A2">
      <selection activeCell="W22" sqref="W22"/>
    </sheetView>
  </sheetViews>
  <sheetFormatPr defaultColWidth="9.140625" defaultRowHeight="12.75"/>
  <cols>
    <col min="1" max="1" width="7.421875" style="64" customWidth="1"/>
    <col min="2" max="2" width="81.7109375" style="64" customWidth="1"/>
    <col min="3" max="4" width="18.7109375" style="64" customWidth="1"/>
    <col min="5" max="10" width="14.7109375" style="64" customWidth="1"/>
    <col min="11" max="11" width="25.7109375" style="64" customWidth="1"/>
    <col min="12" max="17" width="15.7109375" style="64" customWidth="1"/>
    <col min="18" max="16384" width="9.140625" style="64" customWidth="1"/>
  </cols>
  <sheetData>
    <row r="1" ht="35.1" customHeight="1">
      <c r="Q1" s="152"/>
    </row>
    <row r="2" ht="35.1" customHeight="1">
      <c r="Q2" s="151"/>
    </row>
    <row r="3" spans="1:17" ht="35.1" customHeight="1">
      <c r="A3" s="189" t="s">
        <v>218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1:17" ht="35.1" customHeight="1">
      <c r="A4" s="189" t="s">
        <v>178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</row>
    <row r="5" spans="1:17" ht="35.1" customHeight="1">
      <c r="A5" s="8"/>
      <c r="B5" s="8"/>
      <c r="C5" s="8"/>
      <c r="D5" s="8"/>
      <c r="E5" s="8"/>
      <c r="F5" s="8"/>
      <c r="G5" s="153"/>
      <c r="H5" s="153"/>
      <c r="I5" s="153"/>
      <c r="J5" s="8"/>
      <c r="K5" s="8"/>
      <c r="P5" s="149"/>
      <c r="Q5" s="149"/>
    </row>
    <row r="6" spans="1:17" ht="33" customHeight="1">
      <c r="A6" s="190" t="s">
        <v>0</v>
      </c>
      <c r="B6" s="190" t="s">
        <v>181</v>
      </c>
      <c r="C6" s="190" t="s">
        <v>182</v>
      </c>
      <c r="D6" s="190"/>
      <c r="E6" s="190" t="s">
        <v>179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ht="58.9" customHeight="1">
      <c r="A7" s="190"/>
      <c r="B7" s="190"/>
      <c r="C7" s="190"/>
      <c r="D7" s="190"/>
      <c r="E7" s="190" t="s">
        <v>180</v>
      </c>
      <c r="F7" s="190"/>
      <c r="G7" s="190"/>
      <c r="H7" s="190"/>
      <c r="I7" s="190"/>
      <c r="J7" s="190"/>
      <c r="K7" s="190" t="s">
        <v>222</v>
      </c>
      <c r="L7" s="190"/>
      <c r="M7" s="190"/>
      <c r="N7" s="190"/>
      <c r="O7" s="190"/>
      <c r="P7" s="190"/>
      <c r="Q7" s="190"/>
    </row>
    <row r="8" spans="1:17" ht="33" customHeight="1">
      <c r="A8" s="190"/>
      <c r="B8" s="190"/>
      <c r="C8" s="190"/>
      <c r="D8" s="190"/>
      <c r="E8" s="190" t="s">
        <v>183</v>
      </c>
      <c r="F8" s="190"/>
      <c r="G8" s="190" t="s">
        <v>184</v>
      </c>
      <c r="H8" s="190"/>
      <c r="I8" s="179" t="s">
        <v>185</v>
      </c>
      <c r="J8" s="179"/>
      <c r="K8" s="190" t="s">
        <v>186</v>
      </c>
      <c r="L8" s="190" t="s">
        <v>187</v>
      </c>
      <c r="M8" s="190"/>
      <c r="N8" s="190"/>
      <c r="O8" s="190"/>
      <c r="P8" s="188" t="s">
        <v>192</v>
      </c>
      <c r="Q8" s="188" t="s">
        <v>193</v>
      </c>
    </row>
    <row r="9" spans="1:17" ht="30" customHeight="1">
      <c r="A9" s="190"/>
      <c r="B9" s="190"/>
      <c r="C9" s="190"/>
      <c r="D9" s="190"/>
      <c r="E9" s="190"/>
      <c r="F9" s="190"/>
      <c r="G9" s="190"/>
      <c r="H9" s="190"/>
      <c r="I9" s="179"/>
      <c r="J9" s="179"/>
      <c r="K9" s="190"/>
      <c r="L9" s="188" t="s">
        <v>188</v>
      </c>
      <c r="M9" s="188" t="s">
        <v>189</v>
      </c>
      <c r="N9" s="188" t="s">
        <v>190</v>
      </c>
      <c r="O9" s="188" t="s">
        <v>191</v>
      </c>
      <c r="P9" s="188"/>
      <c r="Q9" s="188"/>
    </row>
    <row r="10" spans="1:17" ht="21.75" customHeight="1">
      <c r="A10" s="190"/>
      <c r="B10" s="190"/>
      <c r="C10" s="190"/>
      <c r="D10" s="190"/>
      <c r="E10" s="190"/>
      <c r="F10" s="190"/>
      <c r="G10" s="190"/>
      <c r="H10" s="190"/>
      <c r="I10" s="179"/>
      <c r="J10" s="179"/>
      <c r="K10" s="190"/>
      <c r="L10" s="188"/>
      <c r="M10" s="188"/>
      <c r="N10" s="188"/>
      <c r="O10" s="188"/>
      <c r="P10" s="188"/>
      <c r="Q10" s="188"/>
    </row>
    <row r="11" spans="1:17" ht="144.95" customHeight="1">
      <c r="A11" s="190"/>
      <c r="B11" s="190"/>
      <c r="C11" s="190"/>
      <c r="D11" s="190"/>
      <c r="E11" s="190"/>
      <c r="F11" s="190"/>
      <c r="G11" s="190"/>
      <c r="H11" s="190"/>
      <c r="I11" s="179"/>
      <c r="J11" s="179"/>
      <c r="K11" s="190"/>
      <c r="L11" s="188"/>
      <c r="M11" s="188"/>
      <c r="N11" s="188"/>
      <c r="O11" s="188"/>
      <c r="P11" s="188"/>
      <c r="Q11" s="188"/>
    </row>
    <row r="12" spans="1:17" ht="30" customHeight="1">
      <c r="A12" s="190"/>
      <c r="B12" s="190"/>
      <c r="C12" s="4" t="s">
        <v>207</v>
      </c>
      <c r="D12" s="4" t="s">
        <v>212</v>
      </c>
      <c r="E12" s="4" t="s">
        <v>207</v>
      </c>
      <c r="F12" s="4" t="s">
        <v>212</v>
      </c>
      <c r="G12" s="4" t="s">
        <v>207</v>
      </c>
      <c r="H12" s="4" t="s">
        <v>212</v>
      </c>
      <c r="I12" s="4" t="s">
        <v>207</v>
      </c>
      <c r="J12" s="4" t="s">
        <v>212</v>
      </c>
      <c r="K12" s="190"/>
      <c r="L12" s="188"/>
      <c r="M12" s="188"/>
      <c r="N12" s="188"/>
      <c r="O12" s="188"/>
      <c r="P12" s="188"/>
      <c r="Q12" s="188"/>
    </row>
    <row r="13" spans="1:17" ht="30" customHeight="1">
      <c r="A13" s="150">
        <v>1</v>
      </c>
      <c r="B13" s="150">
        <v>2</v>
      </c>
      <c r="C13" s="150">
        <v>3</v>
      </c>
      <c r="D13" s="150">
        <v>4</v>
      </c>
      <c r="E13" s="150">
        <v>5</v>
      </c>
      <c r="F13" s="150">
        <v>6</v>
      </c>
      <c r="G13" s="150">
        <v>7</v>
      </c>
      <c r="H13" s="150">
        <v>8</v>
      </c>
      <c r="I13" s="150">
        <v>9</v>
      </c>
      <c r="J13" s="150">
        <v>10</v>
      </c>
      <c r="K13" s="150">
        <v>11</v>
      </c>
      <c r="L13" s="150">
        <v>12</v>
      </c>
      <c r="M13" s="150">
        <v>13</v>
      </c>
      <c r="N13" s="150">
        <v>14</v>
      </c>
      <c r="O13" s="150">
        <v>15</v>
      </c>
      <c r="P13" s="150">
        <v>16</v>
      </c>
      <c r="Q13" s="150">
        <v>17</v>
      </c>
    </row>
    <row r="14" spans="1:17" ht="45" customHeight="1">
      <c r="A14" s="10">
        <v>1</v>
      </c>
      <c r="B14" s="109" t="s">
        <v>194</v>
      </c>
      <c r="C14" s="144">
        <v>9014</v>
      </c>
      <c r="D14" s="144">
        <v>9361</v>
      </c>
      <c r="E14" s="144">
        <v>437</v>
      </c>
      <c r="F14" s="144">
        <v>438</v>
      </c>
      <c r="G14" s="144">
        <v>8015</v>
      </c>
      <c r="H14" s="144">
        <v>8378</v>
      </c>
      <c r="I14" s="144">
        <v>562</v>
      </c>
      <c r="J14" s="144">
        <v>545</v>
      </c>
      <c r="K14" s="144">
        <v>9361</v>
      </c>
      <c r="L14" s="144">
        <v>1106</v>
      </c>
      <c r="M14" s="144">
        <v>8233</v>
      </c>
      <c r="N14" s="144">
        <v>8</v>
      </c>
      <c r="O14" s="148">
        <v>14</v>
      </c>
      <c r="P14" s="141">
        <v>0</v>
      </c>
      <c r="Q14" s="101">
        <v>0</v>
      </c>
    </row>
    <row r="15" spans="1:17" s="46" customFormat="1" ht="45" customHeight="1">
      <c r="A15" s="10">
        <v>2</v>
      </c>
      <c r="B15" s="109" t="s">
        <v>195</v>
      </c>
      <c r="C15" s="144">
        <v>1742</v>
      </c>
      <c r="D15" s="144">
        <v>455</v>
      </c>
      <c r="E15" s="144">
        <v>23</v>
      </c>
      <c r="F15" s="144">
        <v>8</v>
      </c>
      <c r="G15" s="144">
        <v>1699</v>
      </c>
      <c r="H15" s="144">
        <v>431</v>
      </c>
      <c r="I15" s="144">
        <v>20</v>
      </c>
      <c r="J15" s="144">
        <v>16</v>
      </c>
      <c r="K15" s="144">
        <v>445</v>
      </c>
      <c r="L15" s="144">
        <v>0</v>
      </c>
      <c r="M15" s="144">
        <v>443</v>
      </c>
      <c r="N15" s="144">
        <v>2</v>
      </c>
      <c r="O15" s="148">
        <v>0</v>
      </c>
      <c r="P15" s="141">
        <v>0</v>
      </c>
      <c r="Q15" s="101">
        <v>0</v>
      </c>
    </row>
    <row r="16" spans="1:17" s="46" customFormat="1" ht="45" customHeight="1">
      <c r="A16" s="10">
        <v>3</v>
      </c>
      <c r="B16" s="109" t="s">
        <v>196</v>
      </c>
      <c r="C16" s="144">
        <v>200</v>
      </c>
      <c r="D16" s="144">
        <v>175</v>
      </c>
      <c r="E16" s="144">
        <v>10</v>
      </c>
      <c r="F16" s="144">
        <v>11</v>
      </c>
      <c r="G16" s="144">
        <v>176</v>
      </c>
      <c r="H16" s="144">
        <v>143</v>
      </c>
      <c r="I16" s="144">
        <v>14</v>
      </c>
      <c r="J16" s="144">
        <v>21</v>
      </c>
      <c r="K16" s="144">
        <v>175</v>
      </c>
      <c r="L16" s="144">
        <v>0</v>
      </c>
      <c r="M16" s="144">
        <v>172</v>
      </c>
      <c r="N16" s="144">
        <v>2</v>
      </c>
      <c r="O16" s="148">
        <v>1</v>
      </c>
      <c r="P16" s="141">
        <v>0</v>
      </c>
      <c r="Q16" s="101">
        <v>0</v>
      </c>
    </row>
    <row r="17" spans="1:17" s="46" customFormat="1" ht="45" customHeight="1">
      <c r="A17" s="10">
        <v>4</v>
      </c>
      <c r="B17" s="109" t="s">
        <v>197</v>
      </c>
      <c r="C17" s="144">
        <v>5</v>
      </c>
      <c r="D17" s="144">
        <v>3</v>
      </c>
      <c r="E17" s="144">
        <v>2</v>
      </c>
      <c r="F17" s="144">
        <v>0</v>
      </c>
      <c r="G17" s="144">
        <v>1</v>
      </c>
      <c r="H17" s="144">
        <v>3</v>
      </c>
      <c r="I17" s="144">
        <v>2</v>
      </c>
      <c r="J17" s="144">
        <v>0</v>
      </c>
      <c r="K17" s="144">
        <v>3</v>
      </c>
      <c r="L17" s="144">
        <v>0</v>
      </c>
      <c r="M17" s="144">
        <v>3</v>
      </c>
      <c r="N17" s="144">
        <v>0</v>
      </c>
      <c r="O17" s="148">
        <v>0</v>
      </c>
      <c r="P17" s="141">
        <v>0</v>
      </c>
      <c r="Q17" s="101">
        <v>0</v>
      </c>
    </row>
    <row r="18" spans="1:17" s="46" customFormat="1" ht="54" customHeight="1">
      <c r="A18" s="10">
        <v>5</v>
      </c>
      <c r="B18" s="109" t="s">
        <v>198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8">
        <v>0</v>
      </c>
      <c r="P18" s="141">
        <v>0</v>
      </c>
      <c r="Q18" s="101">
        <v>0</v>
      </c>
    </row>
    <row r="19" spans="1:17" s="46" customFormat="1" ht="50.1" customHeight="1">
      <c r="A19" s="10">
        <v>6</v>
      </c>
      <c r="B19" s="109" t="s">
        <v>199</v>
      </c>
      <c r="C19" s="144">
        <v>14</v>
      </c>
      <c r="D19" s="144">
        <v>35</v>
      </c>
      <c r="E19" s="144">
        <v>9</v>
      </c>
      <c r="F19" s="144">
        <v>10</v>
      </c>
      <c r="G19" s="144">
        <v>4</v>
      </c>
      <c r="H19" s="144">
        <v>21</v>
      </c>
      <c r="I19" s="144">
        <v>1</v>
      </c>
      <c r="J19" s="144">
        <v>4</v>
      </c>
      <c r="K19" s="144">
        <v>35</v>
      </c>
      <c r="L19" s="144">
        <v>2</v>
      </c>
      <c r="M19" s="144">
        <v>33</v>
      </c>
      <c r="N19" s="144">
        <v>0</v>
      </c>
      <c r="O19" s="148">
        <v>0</v>
      </c>
      <c r="P19" s="141">
        <v>0</v>
      </c>
      <c r="Q19" s="101">
        <v>0</v>
      </c>
    </row>
    <row r="20" spans="1:17" s="46" customFormat="1" ht="69.95" customHeight="1">
      <c r="A20" s="10">
        <v>7</v>
      </c>
      <c r="B20" s="109" t="s">
        <v>200</v>
      </c>
      <c r="C20" s="144">
        <v>8</v>
      </c>
      <c r="D20" s="144">
        <v>18</v>
      </c>
      <c r="E20" s="144">
        <v>3</v>
      </c>
      <c r="F20" s="144">
        <v>4</v>
      </c>
      <c r="G20" s="144">
        <v>4</v>
      </c>
      <c r="H20" s="144">
        <v>10</v>
      </c>
      <c r="I20" s="144">
        <v>1</v>
      </c>
      <c r="J20" s="144">
        <v>4</v>
      </c>
      <c r="K20" s="144">
        <v>18</v>
      </c>
      <c r="L20" s="144">
        <v>0</v>
      </c>
      <c r="M20" s="144">
        <v>14</v>
      </c>
      <c r="N20" s="144">
        <v>3</v>
      </c>
      <c r="O20" s="148">
        <v>1</v>
      </c>
      <c r="P20" s="141">
        <v>0</v>
      </c>
      <c r="Q20" s="101">
        <v>0</v>
      </c>
    </row>
    <row r="21" spans="1:33" s="170" customFormat="1" ht="69.95" customHeight="1">
      <c r="A21" s="146">
        <v>8</v>
      </c>
      <c r="B21" s="147" t="s">
        <v>201</v>
      </c>
      <c r="C21" s="144">
        <v>81</v>
      </c>
      <c r="D21" s="144">
        <v>90</v>
      </c>
      <c r="E21" s="144">
        <v>16</v>
      </c>
      <c r="F21" s="144">
        <v>22</v>
      </c>
      <c r="G21" s="144">
        <v>27</v>
      </c>
      <c r="H21" s="144">
        <v>43</v>
      </c>
      <c r="I21" s="144">
        <v>38</v>
      </c>
      <c r="J21" s="144">
        <v>25</v>
      </c>
      <c r="K21" s="144">
        <v>90</v>
      </c>
      <c r="L21" s="144">
        <v>8</v>
      </c>
      <c r="M21" s="144">
        <v>68</v>
      </c>
      <c r="N21" s="144">
        <v>14</v>
      </c>
      <c r="O21" s="148">
        <v>0</v>
      </c>
      <c r="P21" s="144">
        <v>0</v>
      </c>
      <c r="Q21" s="144">
        <v>0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17" s="46" customFormat="1" ht="69.95" customHeight="1">
      <c r="A22" s="10">
        <v>9</v>
      </c>
      <c r="B22" s="109" t="s">
        <v>202</v>
      </c>
      <c r="C22" s="144">
        <v>11</v>
      </c>
      <c r="D22" s="144">
        <v>9</v>
      </c>
      <c r="E22" s="144">
        <v>3</v>
      </c>
      <c r="F22" s="144">
        <v>1</v>
      </c>
      <c r="G22" s="144">
        <v>4</v>
      </c>
      <c r="H22" s="144">
        <v>4</v>
      </c>
      <c r="I22" s="144">
        <v>4</v>
      </c>
      <c r="J22" s="144">
        <v>4</v>
      </c>
      <c r="K22" s="144">
        <v>9</v>
      </c>
      <c r="L22" s="144">
        <v>0</v>
      </c>
      <c r="M22" s="144">
        <v>9</v>
      </c>
      <c r="N22" s="144">
        <v>0</v>
      </c>
      <c r="O22" s="148">
        <v>0</v>
      </c>
      <c r="P22" s="141">
        <v>0</v>
      </c>
      <c r="Q22" s="101">
        <v>0</v>
      </c>
    </row>
    <row r="23" spans="1:17" s="46" customFormat="1" ht="69.95" customHeight="1">
      <c r="A23" s="10">
        <v>10</v>
      </c>
      <c r="B23" s="110" t="s">
        <v>203</v>
      </c>
      <c r="C23" s="144">
        <v>629</v>
      </c>
      <c r="D23" s="144">
        <v>256</v>
      </c>
      <c r="E23" s="144">
        <v>60</v>
      </c>
      <c r="F23" s="144">
        <v>22</v>
      </c>
      <c r="G23" s="144">
        <v>554</v>
      </c>
      <c r="H23" s="144">
        <v>226</v>
      </c>
      <c r="I23" s="144">
        <v>15</v>
      </c>
      <c r="J23" s="144">
        <v>8</v>
      </c>
      <c r="K23" s="144">
        <v>256</v>
      </c>
      <c r="L23" s="144">
        <v>17</v>
      </c>
      <c r="M23" s="144">
        <v>212</v>
      </c>
      <c r="N23" s="144">
        <v>25</v>
      </c>
      <c r="O23" s="148">
        <v>2</v>
      </c>
      <c r="P23" s="141">
        <v>0</v>
      </c>
      <c r="Q23" s="101">
        <v>0</v>
      </c>
    </row>
    <row r="24" spans="1:17" s="46" customFormat="1" ht="90" customHeight="1">
      <c r="A24" s="10">
        <v>11</v>
      </c>
      <c r="B24" s="109" t="s">
        <v>204</v>
      </c>
      <c r="C24" s="144">
        <v>7773</v>
      </c>
      <c r="D24" s="144">
        <v>8276</v>
      </c>
      <c r="E24" s="144">
        <v>306</v>
      </c>
      <c r="F24" s="144">
        <v>359</v>
      </c>
      <c r="G24" s="144">
        <v>6854</v>
      </c>
      <c r="H24" s="144">
        <v>6899</v>
      </c>
      <c r="I24" s="144">
        <v>613</v>
      </c>
      <c r="J24" s="144">
        <v>1018</v>
      </c>
      <c r="K24" s="144">
        <v>8286</v>
      </c>
      <c r="L24" s="144">
        <v>2140</v>
      </c>
      <c r="M24" s="144">
        <v>3878</v>
      </c>
      <c r="N24" s="144">
        <v>51</v>
      </c>
      <c r="O24" s="148">
        <v>2217</v>
      </c>
      <c r="P24" s="141">
        <v>0</v>
      </c>
      <c r="Q24" s="101">
        <v>0</v>
      </c>
    </row>
    <row r="25" spans="1:17" s="111" customFormat="1" ht="50.1" customHeight="1">
      <c r="A25" s="12"/>
      <c r="B25" s="13" t="s">
        <v>205</v>
      </c>
      <c r="C25" s="145">
        <v>19477</v>
      </c>
      <c r="D25" s="145">
        <v>18678</v>
      </c>
      <c r="E25" s="145">
        <v>869</v>
      </c>
      <c r="F25" s="145">
        <v>875</v>
      </c>
      <c r="G25" s="145">
        <v>17338</v>
      </c>
      <c r="H25" s="145">
        <v>16162</v>
      </c>
      <c r="I25" s="145">
        <v>1270</v>
      </c>
      <c r="J25" s="145">
        <v>1645</v>
      </c>
      <c r="K25" s="145">
        <v>18678</v>
      </c>
      <c r="L25" s="145">
        <v>3273</v>
      </c>
      <c r="M25" s="145">
        <v>13065</v>
      </c>
      <c r="N25" s="145">
        <v>105</v>
      </c>
      <c r="O25" s="145">
        <v>2235</v>
      </c>
      <c r="P25" s="143">
        <v>0</v>
      </c>
      <c r="Q25" s="140">
        <v>0</v>
      </c>
    </row>
    <row r="27" spans="2:3" ht="12.75">
      <c r="B27" s="106"/>
      <c r="C27" s="106"/>
    </row>
    <row r="28" spans="2:3" ht="12.75">
      <c r="B28" s="106"/>
      <c r="C28" s="106"/>
    </row>
    <row r="29" spans="2:17" ht="12.7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3" ht="12.75">
      <c r="B30" s="106"/>
      <c r="C30" s="106"/>
    </row>
    <row r="31" spans="2:3" ht="12.75">
      <c r="B31" s="106"/>
      <c r="C31" s="106"/>
    </row>
    <row r="32" spans="2:3" ht="12.75">
      <c r="B32" s="106"/>
      <c r="C32" s="106"/>
    </row>
    <row r="33" spans="2:3" ht="12.75">
      <c r="B33" s="106"/>
      <c r="C33" s="106"/>
    </row>
    <row r="34" spans="2:3" ht="12.75">
      <c r="B34" s="106"/>
      <c r="C34" s="106"/>
    </row>
    <row r="35" spans="2:3" ht="12.75">
      <c r="B35" s="106"/>
      <c r="C35" s="106"/>
    </row>
    <row r="36" spans="2:3" ht="12.75">
      <c r="B36" s="106"/>
      <c r="C36" s="106"/>
    </row>
    <row r="37" spans="2:3" ht="12.75">
      <c r="B37" s="106"/>
      <c r="C37" s="106"/>
    </row>
    <row r="38" spans="2:3" ht="12.75">
      <c r="B38" s="106"/>
      <c r="C38" s="106"/>
    </row>
    <row r="39" spans="2:3" ht="12.75">
      <c r="B39" s="106"/>
      <c r="C39" s="106"/>
    </row>
    <row r="40" spans="2:3" ht="12.75">
      <c r="B40" s="106"/>
      <c r="C40" s="106"/>
    </row>
    <row r="41" spans="2:3" ht="12.75">
      <c r="B41" s="106"/>
      <c r="C41" s="106"/>
    </row>
    <row r="42" spans="2:3" ht="12.75">
      <c r="B42" s="106"/>
      <c r="C42" s="106"/>
    </row>
    <row r="43" spans="2:3" ht="12.75">
      <c r="B43" s="106"/>
      <c r="C43" s="106"/>
    </row>
    <row r="44" spans="2:3" ht="12.75">
      <c r="B44" s="106"/>
      <c r="C44" s="106"/>
    </row>
    <row r="45" spans="2:3" ht="12.75">
      <c r="B45" s="106"/>
      <c r="C45" s="106"/>
    </row>
    <row r="46" spans="2:3" ht="12.75">
      <c r="B46" s="106"/>
      <c r="C46" s="106"/>
    </row>
    <row r="47" spans="2:3" ht="12.75">
      <c r="B47" s="106"/>
      <c r="C47" s="106"/>
    </row>
    <row r="48" spans="2:3" ht="12.75">
      <c r="B48" s="106"/>
      <c r="C48" s="106"/>
    </row>
    <row r="49" spans="2:3" ht="12.75">
      <c r="B49" s="107"/>
      <c r="C49" s="107"/>
    </row>
  </sheetData>
  <mergeCells count="19">
    <mergeCell ref="A3:Q3"/>
    <mergeCell ref="A4:Q4"/>
    <mergeCell ref="A6:A12"/>
    <mergeCell ref="B6:B12"/>
    <mergeCell ref="C6:D11"/>
    <mergeCell ref="E6:Q6"/>
    <mergeCell ref="E7:J7"/>
    <mergeCell ref="K7:Q7"/>
    <mergeCell ref="E8:F11"/>
    <mergeCell ref="G8:H11"/>
    <mergeCell ref="I8:J11"/>
    <mergeCell ref="K8:K12"/>
    <mergeCell ref="L8:O8"/>
    <mergeCell ref="P8:P12"/>
    <mergeCell ref="Q8:Q12"/>
    <mergeCell ref="L9:L12"/>
    <mergeCell ref="M9:M12"/>
    <mergeCell ref="N9:N12"/>
    <mergeCell ref="O9:O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40" zoomScaleNormal="40" workbookViewId="0" topLeftCell="A1">
      <selection activeCell="AD14" sqref="AC14:AD14"/>
    </sheetView>
  </sheetViews>
  <sheetFormatPr defaultColWidth="9.140625" defaultRowHeight="12.75"/>
  <cols>
    <col min="1" max="1" width="7.421875" style="64" customWidth="1"/>
    <col min="2" max="2" width="81.7109375" style="64" customWidth="1"/>
    <col min="3" max="4" width="18.7109375" style="64" customWidth="1"/>
    <col min="5" max="6" width="14.7109375" style="64" customWidth="1"/>
    <col min="7" max="8" width="15.7109375" style="64" customWidth="1"/>
    <col min="9" max="10" width="14.7109375" style="64" customWidth="1"/>
    <col min="11" max="11" width="25.7109375" style="64" customWidth="1"/>
    <col min="12" max="17" width="15.7109375" style="64" customWidth="1"/>
    <col min="18" max="16384" width="9.140625" style="64" customWidth="1"/>
  </cols>
  <sheetData>
    <row r="1" ht="35.1" customHeight="1">
      <c r="Q1" s="132"/>
    </row>
    <row r="2" spans="2:17" ht="35.1" customHeight="1">
      <c r="B2" s="63"/>
      <c r="Q2" s="131"/>
    </row>
    <row r="3" spans="1:17" ht="35.1" customHeight="1">
      <c r="A3" s="189" t="s">
        <v>134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1:17" ht="35.1" customHeight="1">
      <c r="A4" s="189" t="s">
        <v>219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</row>
    <row r="5" spans="1:17" ht="35.1" customHeight="1">
      <c r="A5" s="8"/>
      <c r="B5" s="8"/>
      <c r="C5" s="8"/>
      <c r="D5" s="8"/>
      <c r="E5" s="8"/>
      <c r="F5" s="8"/>
      <c r="G5" s="133"/>
      <c r="H5" s="133"/>
      <c r="I5" s="133"/>
      <c r="J5" s="8"/>
      <c r="K5" s="8"/>
      <c r="P5" s="129"/>
      <c r="Q5" s="129"/>
    </row>
    <row r="6" spans="1:17" ht="33" customHeight="1">
      <c r="A6" s="190" t="s">
        <v>0</v>
      </c>
      <c r="B6" s="190" t="s">
        <v>132</v>
      </c>
      <c r="C6" s="190" t="s">
        <v>119</v>
      </c>
      <c r="D6" s="190"/>
      <c r="E6" s="190" t="s">
        <v>120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ht="58.9" customHeight="1">
      <c r="A7" s="190"/>
      <c r="B7" s="190"/>
      <c r="C7" s="190"/>
      <c r="D7" s="190"/>
      <c r="E7" s="190" t="s">
        <v>121</v>
      </c>
      <c r="F7" s="190"/>
      <c r="G7" s="190"/>
      <c r="H7" s="190"/>
      <c r="I7" s="190"/>
      <c r="J7" s="190"/>
      <c r="K7" s="190" t="s">
        <v>213</v>
      </c>
      <c r="L7" s="190"/>
      <c r="M7" s="190"/>
      <c r="N7" s="190"/>
      <c r="O7" s="190"/>
      <c r="P7" s="190"/>
      <c r="Q7" s="190"/>
    </row>
    <row r="8" spans="1:17" ht="39.95" customHeight="1">
      <c r="A8" s="190"/>
      <c r="B8" s="190"/>
      <c r="C8" s="190"/>
      <c r="D8" s="190"/>
      <c r="E8" s="190" t="s">
        <v>131</v>
      </c>
      <c r="F8" s="190"/>
      <c r="G8" s="190" t="s">
        <v>142</v>
      </c>
      <c r="H8" s="190"/>
      <c r="I8" s="179" t="s">
        <v>170</v>
      </c>
      <c r="J8" s="179"/>
      <c r="K8" s="190" t="s">
        <v>133</v>
      </c>
      <c r="L8" s="190" t="s">
        <v>122</v>
      </c>
      <c r="M8" s="190"/>
      <c r="N8" s="190"/>
      <c r="O8" s="190"/>
      <c r="P8" s="188" t="s">
        <v>129</v>
      </c>
      <c r="Q8" s="188" t="s">
        <v>130</v>
      </c>
    </row>
    <row r="9" spans="1:17" ht="39.95" customHeight="1">
      <c r="A9" s="190"/>
      <c r="B9" s="190"/>
      <c r="C9" s="190"/>
      <c r="D9" s="190"/>
      <c r="E9" s="190"/>
      <c r="F9" s="190"/>
      <c r="G9" s="190"/>
      <c r="H9" s="190"/>
      <c r="I9" s="179"/>
      <c r="J9" s="179"/>
      <c r="K9" s="190"/>
      <c r="L9" s="188" t="s">
        <v>128</v>
      </c>
      <c r="M9" s="188" t="s">
        <v>168</v>
      </c>
      <c r="N9" s="188" t="s">
        <v>125</v>
      </c>
      <c r="O9" s="188" t="s">
        <v>126</v>
      </c>
      <c r="P9" s="188"/>
      <c r="Q9" s="188"/>
    </row>
    <row r="10" spans="1:17" ht="39.95" customHeight="1">
      <c r="A10" s="190"/>
      <c r="B10" s="190"/>
      <c r="C10" s="190"/>
      <c r="D10" s="190"/>
      <c r="E10" s="190"/>
      <c r="F10" s="190"/>
      <c r="G10" s="190"/>
      <c r="H10" s="190"/>
      <c r="I10" s="179"/>
      <c r="J10" s="179"/>
      <c r="K10" s="190"/>
      <c r="L10" s="188"/>
      <c r="M10" s="188"/>
      <c r="N10" s="188"/>
      <c r="O10" s="188"/>
      <c r="P10" s="188"/>
      <c r="Q10" s="188"/>
    </row>
    <row r="11" spans="1:17" ht="180" customHeight="1">
      <c r="A11" s="190"/>
      <c r="B11" s="190"/>
      <c r="C11" s="190"/>
      <c r="D11" s="190"/>
      <c r="E11" s="190"/>
      <c r="F11" s="190"/>
      <c r="G11" s="190"/>
      <c r="H11" s="190"/>
      <c r="I11" s="179"/>
      <c r="J11" s="179"/>
      <c r="K11" s="190"/>
      <c r="L11" s="188"/>
      <c r="M11" s="188"/>
      <c r="N11" s="188"/>
      <c r="O11" s="188"/>
      <c r="P11" s="188"/>
      <c r="Q11" s="188"/>
    </row>
    <row r="12" spans="1:17" ht="30" customHeight="1">
      <c r="A12" s="190"/>
      <c r="B12" s="190"/>
      <c r="C12" s="4" t="s">
        <v>208</v>
      </c>
      <c r="D12" s="4" t="s">
        <v>214</v>
      </c>
      <c r="E12" s="4" t="s">
        <v>208</v>
      </c>
      <c r="F12" s="4" t="s">
        <v>214</v>
      </c>
      <c r="G12" s="4" t="s">
        <v>208</v>
      </c>
      <c r="H12" s="4" t="s">
        <v>214</v>
      </c>
      <c r="I12" s="4" t="s">
        <v>208</v>
      </c>
      <c r="J12" s="4" t="s">
        <v>214</v>
      </c>
      <c r="K12" s="190"/>
      <c r="L12" s="188"/>
      <c r="M12" s="188"/>
      <c r="N12" s="188"/>
      <c r="O12" s="188"/>
      <c r="P12" s="188"/>
      <c r="Q12" s="188"/>
    </row>
    <row r="13" spans="1:17" ht="30" customHeight="1">
      <c r="A13" s="130">
        <v>1</v>
      </c>
      <c r="B13" s="130">
        <v>2</v>
      </c>
      <c r="C13" s="130">
        <v>3</v>
      </c>
      <c r="D13" s="130">
        <v>4</v>
      </c>
      <c r="E13" s="130">
        <v>5</v>
      </c>
      <c r="F13" s="130">
        <v>6</v>
      </c>
      <c r="G13" s="130">
        <v>7</v>
      </c>
      <c r="H13" s="130">
        <v>8</v>
      </c>
      <c r="I13" s="130">
        <v>9</v>
      </c>
      <c r="J13" s="130">
        <v>10</v>
      </c>
      <c r="K13" s="130">
        <v>11</v>
      </c>
      <c r="L13" s="130">
        <v>12</v>
      </c>
      <c r="M13" s="130">
        <v>13</v>
      </c>
      <c r="N13" s="130">
        <v>14</v>
      </c>
      <c r="O13" s="130">
        <v>15</v>
      </c>
      <c r="P13" s="130">
        <v>16</v>
      </c>
      <c r="Q13" s="130">
        <v>17</v>
      </c>
    </row>
    <row r="14" spans="1:17" ht="45" customHeight="1">
      <c r="A14" s="10">
        <v>1</v>
      </c>
      <c r="B14" s="109" t="s">
        <v>141</v>
      </c>
      <c r="C14" s="101">
        <v>9014</v>
      </c>
      <c r="D14" s="141">
        <v>9361</v>
      </c>
      <c r="E14" s="141">
        <v>437</v>
      </c>
      <c r="F14" s="141">
        <v>438</v>
      </c>
      <c r="G14" s="141">
        <v>8015</v>
      </c>
      <c r="H14" s="141">
        <v>8378</v>
      </c>
      <c r="I14" s="141">
        <v>562</v>
      </c>
      <c r="J14" s="141">
        <v>545</v>
      </c>
      <c r="K14" s="141">
        <v>9361</v>
      </c>
      <c r="L14" s="141">
        <v>1106</v>
      </c>
      <c r="M14" s="141">
        <v>8233</v>
      </c>
      <c r="N14" s="141">
        <v>8</v>
      </c>
      <c r="O14" s="142">
        <v>14</v>
      </c>
      <c r="P14" s="141">
        <v>0</v>
      </c>
      <c r="Q14" s="141">
        <v>0</v>
      </c>
    </row>
    <row r="15" spans="1:17" s="46" customFormat="1" ht="45" customHeight="1">
      <c r="A15" s="10">
        <v>2</v>
      </c>
      <c r="B15" s="109" t="s">
        <v>140</v>
      </c>
      <c r="C15" s="101">
        <v>1742</v>
      </c>
      <c r="D15" s="141">
        <v>455</v>
      </c>
      <c r="E15" s="141">
        <v>23</v>
      </c>
      <c r="F15" s="141">
        <v>8</v>
      </c>
      <c r="G15" s="141">
        <v>1699</v>
      </c>
      <c r="H15" s="141">
        <v>431</v>
      </c>
      <c r="I15" s="141">
        <v>20</v>
      </c>
      <c r="J15" s="141">
        <v>16</v>
      </c>
      <c r="K15" s="141">
        <v>445</v>
      </c>
      <c r="L15" s="141">
        <v>0</v>
      </c>
      <c r="M15" s="141">
        <v>443</v>
      </c>
      <c r="N15" s="141">
        <v>2</v>
      </c>
      <c r="O15" s="142">
        <v>0</v>
      </c>
      <c r="P15" s="141">
        <v>0</v>
      </c>
      <c r="Q15" s="141">
        <v>0</v>
      </c>
    </row>
    <row r="16" spans="1:17" s="46" customFormat="1" ht="45" customHeight="1">
      <c r="A16" s="10">
        <v>3</v>
      </c>
      <c r="B16" s="109" t="s">
        <v>139</v>
      </c>
      <c r="C16" s="101">
        <v>200</v>
      </c>
      <c r="D16" s="141">
        <v>175</v>
      </c>
      <c r="E16" s="141">
        <v>10</v>
      </c>
      <c r="F16" s="141">
        <v>11</v>
      </c>
      <c r="G16" s="141">
        <v>176</v>
      </c>
      <c r="H16" s="141">
        <v>143</v>
      </c>
      <c r="I16" s="141">
        <v>14</v>
      </c>
      <c r="J16" s="141">
        <v>21</v>
      </c>
      <c r="K16" s="141">
        <v>175</v>
      </c>
      <c r="L16" s="141">
        <v>0</v>
      </c>
      <c r="M16" s="141">
        <v>172</v>
      </c>
      <c r="N16" s="141">
        <v>2</v>
      </c>
      <c r="O16" s="142">
        <v>1</v>
      </c>
      <c r="P16" s="141">
        <v>0</v>
      </c>
      <c r="Q16" s="141">
        <v>0</v>
      </c>
    </row>
    <row r="17" spans="1:17" s="46" customFormat="1" ht="45" customHeight="1">
      <c r="A17" s="10">
        <v>4</v>
      </c>
      <c r="B17" s="109" t="s">
        <v>138</v>
      </c>
      <c r="C17" s="101">
        <v>5</v>
      </c>
      <c r="D17" s="141">
        <v>3</v>
      </c>
      <c r="E17" s="141">
        <v>2</v>
      </c>
      <c r="F17" s="141">
        <v>0</v>
      </c>
      <c r="G17" s="141">
        <v>1</v>
      </c>
      <c r="H17" s="141">
        <v>3</v>
      </c>
      <c r="I17" s="141">
        <v>2</v>
      </c>
      <c r="J17" s="141">
        <v>0</v>
      </c>
      <c r="K17" s="141">
        <v>3</v>
      </c>
      <c r="L17" s="141">
        <v>0</v>
      </c>
      <c r="M17" s="141">
        <v>3</v>
      </c>
      <c r="N17" s="141">
        <v>0</v>
      </c>
      <c r="O17" s="142">
        <v>0</v>
      </c>
      <c r="P17" s="141">
        <v>0</v>
      </c>
      <c r="Q17" s="141">
        <v>0</v>
      </c>
    </row>
    <row r="18" spans="1:17" s="46" customFormat="1" ht="45" customHeight="1">
      <c r="A18" s="10">
        <v>5</v>
      </c>
      <c r="B18" s="109" t="s">
        <v>137</v>
      </c>
      <c r="C18" s="10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2">
        <v>0</v>
      </c>
      <c r="P18" s="141">
        <v>0</v>
      </c>
      <c r="Q18" s="141">
        <v>0</v>
      </c>
    </row>
    <row r="19" spans="1:17" s="46" customFormat="1" ht="50.1" customHeight="1">
      <c r="A19" s="10">
        <v>6</v>
      </c>
      <c r="B19" s="109" t="s">
        <v>175</v>
      </c>
      <c r="C19" s="101">
        <v>14</v>
      </c>
      <c r="D19" s="141">
        <v>35</v>
      </c>
      <c r="E19" s="141">
        <v>9</v>
      </c>
      <c r="F19" s="141">
        <v>10</v>
      </c>
      <c r="G19" s="141">
        <v>4</v>
      </c>
      <c r="H19" s="141">
        <v>21</v>
      </c>
      <c r="I19" s="141">
        <v>1</v>
      </c>
      <c r="J19" s="141">
        <v>4</v>
      </c>
      <c r="K19" s="141">
        <v>35</v>
      </c>
      <c r="L19" s="141">
        <v>2</v>
      </c>
      <c r="M19" s="141">
        <v>33</v>
      </c>
      <c r="N19" s="141">
        <v>0</v>
      </c>
      <c r="O19" s="142">
        <v>0</v>
      </c>
      <c r="P19" s="141">
        <v>0</v>
      </c>
      <c r="Q19" s="141">
        <v>0</v>
      </c>
    </row>
    <row r="20" spans="1:17" s="46" customFormat="1" ht="69.95" customHeight="1">
      <c r="A20" s="10">
        <v>7</v>
      </c>
      <c r="B20" s="109" t="s">
        <v>136</v>
      </c>
      <c r="C20" s="101">
        <v>8</v>
      </c>
      <c r="D20" s="141">
        <v>18</v>
      </c>
      <c r="E20" s="141">
        <v>3</v>
      </c>
      <c r="F20" s="141">
        <v>4</v>
      </c>
      <c r="G20" s="141">
        <v>4</v>
      </c>
      <c r="H20" s="141">
        <v>10</v>
      </c>
      <c r="I20" s="141">
        <v>1</v>
      </c>
      <c r="J20" s="141">
        <v>4</v>
      </c>
      <c r="K20" s="141">
        <v>18</v>
      </c>
      <c r="L20" s="141">
        <v>0</v>
      </c>
      <c r="M20" s="141">
        <v>14</v>
      </c>
      <c r="N20" s="141">
        <v>3</v>
      </c>
      <c r="O20" s="142">
        <v>1</v>
      </c>
      <c r="P20" s="141">
        <v>0</v>
      </c>
      <c r="Q20" s="141">
        <v>0</v>
      </c>
    </row>
    <row r="21" spans="1:17" s="46" customFormat="1" ht="54.75" customHeight="1">
      <c r="A21" s="10">
        <v>8</v>
      </c>
      <c r="B21" s="109" t="s">
        <v>174</v>
      </c>
      <c r="C21" s="101">
        <v>81</v>
      </c>
      <c r="D21" s="141">
        <v>90</v>
      </c>
      <c r="E21" s="141">
        <v>16</v>
      </c>
      <c r="F21" s="141">
        <v>22</v>
      </c>
      <c r="G21" s="141">
        <v>27</v>
      </c>
      <c r="H21" s="141">
        <v>43</v>
      </c>
      <c r="I21" s="141">
        <v>38</v>
      </c>
      <c r="J21" s="141">
        <v>25</v>
      </c>
      <c r="K21" s="141">
        <v>90</v>
      </c>
      <c r="L21" s="141">
        <v>8</v>
      </c>
      <c r="M21" s="141">
        <v>68</v>
      </c>
      <c r="N21" s="141">
        <v>14</v>
      </c>
      <c r="O21" s="142">
        <v>0</v>
      </c>
      <c r="P21" s="141">
        <v>0</v>
      </c>
      <c r="Q21" s="141">
        <v>0</v>
      </c>
    </row>
    <row r="22" spans="1:17" s="46" customFormat="1" ht="69.95" customHeight="1">
      <c r="A22" s="10">
        <v>9</v>
      </c>
      <c r="B22" s="109" t="s">
        <v>176</v>
      </c>
      <c r="C22" s="101">
        <v>11</v>
      </c>
      <c r="D22" s="141">
        <v>9</v>
      </c>
      <c r="E22" s="141">
        <v>3</v>
      </c>
      <c r="F22" s="141">
        <v>1</v>
      </c>
      <c r="G22" s="141">
        <v>4</v>
      </c>
      <c r="H22" s="141">
        <v>4</v>
      </c>
      <c r="I22" s="141">
        <v>4</v>
      </c>
      <c r="J22" s="141">
        <v>4</v>
      </c>
      <c r="K22" s="141">
        <v>9</v>
      </c>
      <c r="L22" s="141">
        <v>0</v>
      </c>
      <c r="M22" s="141">
        <v>9</v>
      </c>
      <c r="N22" s="141">
        <v>0</v>
      </c>
      <c r="O22" s="142">
        <v>0</v>
      </c>
      <c r="P22" s="141">
        <v>0</v>
      </c>
      <c r="Q22" s="141">
        <v>0</v>
      </c>
    </row>
    <row r="23" spans="1:17" s="46" customFormat="1" ht="69.95" customHeight="1">
      <c r="A23" s="10">
        <v>10</v>
      </c>
      <c r="B23" s="109" t="s">
        <v>169</v>
      </c>
      <c r="C23" s="101">
        <v>629</v>
      </c>
      <c r="D23" s="141">
        <v>256</v>
      </c>
      <c r="E23" s="141">
        <v>60</v>
      </c>
      <c r="F23" s="141">
        <v>22</v>
      </c>
      <c r="G23" s="141">
        <v>554</v>
      </c>
      <c r="H23" s="141">
        <v>226</v>
      </c>
      <c r="I23" s="141">
        <v>15</v>
      </c>
      <c r="J23" s="141">
        <v>8</v>
      </c>
      <c r="K23" s="141">
        <v>256</v>
      </c>
      <c r="L23" s="141">
        <v>17</v>
      </c>
      <c r="M23" s="141">
        <v>212</v>
      </c>
      <c r="N23" s="141">
        <v>25</v>
      </c>
      <c r="O23" s="142">
        <v>2</v>
      </c>
      <c r="P23" s="141">
        <v>0</v>
      </c>
      <c r="Q23" s="141">
        <v>0</v>
      </c>
    </row>
    <row r="24" spans="1:17" s="46" customFormat="1" ht="90" customHeight="1">
      <c r="A24" s="10">
        <v>11</v>
      </c>
      <c r="B24" s="109" t="s">
        <v>135</v>
      </c>
      <c r="C24" s="101">
        <v>7773</v>
      </c>
      <c r="D24" s="141">
        <v>8276</v>
      </c>
      <c r="E24" s="141">
        <v>306</v>
      </c>
      <c r="F24" s="141">
        <v>359</v>
      </c>
      <c r="G24" s="141">
        <v>6854</v>
      </c>
      <c r="H24" s="141">
        <v>6899</v>
      </c>
      <c r="I24" s="141">
        <v>613</v>
      </c>
      <c r="J24" s="141">
        <v>1018</v>
      </c>
      <c r="K24" s="141">
        <v>8286</v>
      </c>
      <c r="L24" s="141">
        <v>2140</v>
      </c>
      <c r="M24" s="141">
        <v>3878</v>
      </c>
      <c r="N24" s="141">
        <v>51</v>
      </c>
      <c r="O24" s="142">
        <v>2217</v>
      </c>
      <c r="P24" s="141">
        <v>0</v>
      </c>
      <c r="Q24" s="141">
        <v>0</v>
      </c>
    </row>
    <row r="25" spans="1:17" s="111" customFormat="1" ht="50.1" customHeight="1">
      <c r="A25" s="12"/>
      <c r="B25" s="13" t="s">
        <v>123</v>
      </c>
      <c r="C25" s="140">
        <v>19477</v>
      </c>
      <c r="D25" s="143">
        <v>18678</v>
      </c>
      <c r="E25" s="143">
        <v>869</v>
      </c>
      <c r="F25" s="143">
        <v>875</v>
      </c>
      <c r="G25" s="143">
        <v>17338</v>
      </c>
      <c r="H25" s="143">
        <v>16162</v>
      </c>
      <c r="I25" s="143">
        <v>1270</v>
      </c>
      <c r="J25" s="143">
        <v>1645</v>
      </c>
      <c r="K25" s="143">
        <v>18678</v>
      </c>
      <c r="L25" s="143">
        <v>3273</v>
      </c>
      <c r="M25" s="143">
        <v>13065</v>
      </c>
      <c r="N25" s="143">
        <v>105</v>
      </c>
      <c r="O25" s="143">
        <v>2235</v>
      </c>
      <c r="P25" s="143">
        <v>0</v>
      </c>
      <c r="Q25" s="143">
        <v>0</v>
      </c>
    </row>
    <row r="26" spans="11:15" ht="53.25" customHeight="1">
      <c r="K26" s="97"/>
      <c r="N26" s="17"/>
      <c r="O26" s="17"/>
    </row>
    <row r="27" spans="2:3" ht="12.75">
      <c r="B27" s="106"/>
      <c r="C27" s="106"/>
    </row>
    <row r="28" spans="2:3" ht="12.75">
      <c r="B28" s="107"/>
      <c r="C28" s="107"/>
    </row>
  </sheetData>
  <mergeCells count="19">
    <mergeCell ref="A3:Q3"/>
    <mergeCell ref="A4:Q4"/>
    <mergeCell ref="A6:A12"/>
    <mergeCell ref="B6:B12"/>
    <mergeCell ref="C6:D11"/>
    <mergeCell ref="E6:Q6"/>
    <mergeCell ref="E7:J7"/>
    <mergeCell ref="K7:Q7"/>
    <mergeCell ref="E8:F11"/>
    <mergeCell ref="G8:H11"/>
    <mergeCell ref="I8:J11"/>
    <mergeCell ref="K8:K12"/>
    <mergeCell ref="L8:O8"/>
    <mergeCell ref="P8:P12"/>
    <mergeCell ref="Q8:Q12"/>
    <mergeCell ref="L9:L12"/>
    <mergeCell ref="M9:M12"/>
    <mergeCell ref="N9:N12"/>
    <mergeCell ref="O9:O12"/>
  </mergeCells>
  <printOptions horizontalCentered="1" verticalCentered="1"/>
  <pageMargins left="0.1968503937007874" right="0.1968503937007874" top="0.5905511811023623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zoomScale="40" zoomScaleNormal="40" workbookViewId="0" topLeftCell="A1">
      <selection activeCell="T21" sqref="T21"/>
    </sheetView>
  </sheetViews>
  <sheetFormatPr defaultColWidth="9.140625" defaultRowHeight="12.75"/>
  <cols>
    <col min="1" max="1" width="7.421875" style="64" customWidth="1"/>
    <col min="2" max="2" width="81.7109375" style="64" customWidth="1"/>
    <col min="3" max="4" width="18.7109375" style="64" customWidth="1"/>
    <col min="5" max="10" width="14.7109375" style="64" customWidth="1"/>
    <col min="11" max="11" width="25.7109375" style="64" customWidth="1"/>
    <col min="12" max="17" width="15.7109375" style="64" customWidth="1"/>
    <col min="18" max="21" width="9.140625" style="64" customWidth="1"/>
    <col min="22" max="22" width="10.8515625" style="64" bestFit="1" customWidth="1"/>
    <col min="23" max="16384" width="9.140625" style="64" customWidth="1"/>
  </cols>
  <sheetData>
    <row r="1" ht="35.1" customHeight="1">
      <c r="Q1" s="137"/>
    </row>
    <row r="2" ht="35.1" customHeight="1">
      <c r="Q2" s="136"/>
    </row>
    <row r="3" spans="1:17" ht="35.1" customHeight="1">
      <c r="A3" s="189" t="s">
        <v>167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1:17" ht="35.1" customHeight="1">
      <c r="A4" s="189" t="s">
        <v>220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</row>
    <row r="5" spans="1:17" ht="35.1" customHeight="1">
      <c r="A5" s="8"/>
      <c r="B5" s="8"/>
      <c r="C5" s="8"/>
      <c r="D5" s="8"/>
      <c r="E5" s="8"/>
      <c r="F5" s="8"/>
      <c r="G5" s="139"/>
      <c r="H5" s="139"/>
      <c r="I5" s="139"/>
      <c r="J5" s="8"/>
      <c r="K5" s="8"/>
      <c r="P5" s="138"/>
      <c r="Q5" s="138"/>
    </row>
    <row r="6" spans="1:17" ht="33" customHeight="1">
      <c r="A6" s="190" t="s">
        <v>0</v>
      </c>
      <c r="B6" s="190" t="s">
        <v>143</v>
      </c>
      <c r="C6" s="190" t="s">
        <v>172</v>
      </c>
      <c r="D6" s="190"/>
      <c r="E6" s="190" t="s">
        <v>144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ht="58.9" customHeight="1">
      <c r="A7" s="190"/>
      <c r="B7" s="190"/>
      <c r="C7" s="190"/>
      <c r="D7" s="190"/>
      <c r="E7" s="190" t="s">
        <v>145</v>
      </c>
      <c r="F7" s="190"/>
      <c r="G7" s="190"/>
      <c r="H7" s="190"/>
      <c r="I7" s="190"/>
      <c r="J7" s="190"/>
      <c r="K7" s="190" t="s">
        <v>215</v>
      </c>
      <c r="L7" s="190"/>
      <c r="M7" s="190"/>
      <c r="N7" s="190"/>
      <c r="O7" s="190"/>
      <c r="P7" s="190"/>
      <c r="Q7" s="190"/>
    </row>
    <row r="8" spans="1:17" ht="33" customHeight="1">
      <c r="A8" s="190"/>
      <c r="B8" s="190"/>
      <c r="C8" s="190"/>
      <c r="D8" s="190"/>
      <c r="E8" s="190" t="s">
        <v>146</v>
      </c>
      <c r="F8" s="190"/>
      <c r="G8" s="190" t="s">
        <v>147</v>
      </c>
      <c r="H8" s="190"/>
      <c r="I8" s="179" t="s">
        <v>148</v>
      </c>
      <c r="J8" s="179"/>
      <c r="K8" s="190" t="s">
        <v>149</v>
      </c>
      <c r="L8" s="190" t="s">
        <v>144</v>
      </c>
      <c r="M8" s="190"/>
      <c r="N8" s="190"/>
      <c r="O8" s="190"/>
      <c r="P8" s="188" t="s">
        <v>154</v>
      </c>
      <c r="Q8" s="188" t="s">
        <v>155</v>
      </c>
    </row>
    <row r="9" spans="1:17" ht="30" customHeight="1">
      <c r="A9" s="190"/>
      <c r="B9" s="190"/>
      <c r="C9" s="190"/>
      <c r="D9" s="190"/>
      <c r="E9" s="190"/>
      <c r="F9" s="190"/>
      <c r="G9" s="190"/>
      <c r="H9" s="190"/>
      <c r="I9" s="179"/>
      <c r="J9" s="179"/>
      <c r="K9" s="190"/>
      <c r="L9" s="188" t="s">
        <v>150</v>
      </c>
      <c r="M9" s="188" t="s">
        <v>151</v>
      </c>
      <c r="N9" s="188" t="s">
        <v>152</v>
      </c>
      <c r="O9" s="188" t="s">
        <v>153</v>
      </c>
      <c r="P9" s="188"/>
      <c r="Q9" s="188"/>
    </row>
    <row r="10" spans="1:17" ht="21.75" customHeight="1">
      <c r="A10" s="190"/>
      <c r="B10" s="190"/>
      <c r="C10" s="190"/>
      <c r="D10" s="190"/>
      <c r="E10" s="190"/>
      <c r="F10" s="190"/>
      <c r="G10" s="190"/>
      <c r="H10" s="190"/>
      <c r="I10" s="179"/>
      <c r="J10" s="179"/>
      <c r="K10" s="190"/>
      <c r="L10" s="188"/>
      <c r="M10" s="188"/>
      <c r="N10" s="188"/>
      <c r="O10" s="188"/>
      <c r="P10" s="188"/>
      <c r="Q10" s="188"/>
    </row>
    <row r="11" spans="1:17" ht="144.95" customHeight="1">
      <c r="A11" s="190"/>
      <c r="B11" s="190"/>
      <c r="C11" s="190"/>
      <c r="D11" s="190"/>
      <c r="E11" s="190"/>
      <c r="F11" s="190"/>
      <c r="G11" s="190"/>
      <c r="H11" s="190"/>
      <c r="I11" s="179"/>
      <c r="J11" s="179"/>
      <c r="K11" s="190"/>
      <c r="L11" s="188"/>
      <c r="M11" s="188"/>
      <c r="N11" s="188"/>
      <c r="O11" s="188"/>
      <c r="P11" s="188"/>
      <c r="Q11" s="188"/>
    </row>
    <row r="12" spans="1:17" ht="30" customHeight="1">
      <c r="A12" s="190"/>
      <c r="B12" s="190"/>
      <c r="C12" s="4" t="s">
        <v>209</v>
      </c>
      <c r="D12" s="4" t="s">
        <v>216</v>
      </c>
      <c r="E12" s="4" t="s">
        <v>209</v>
      </c>
      <c r="F12" s="4" t="s">
        <v>216</v>
      </c>
      <c r="G12" s="4" t="s">
        <v>209</v>
      </c>
      <c r="H12" s="4" t="s">
        <v>216</v>
      </c>
      <c r="I12" s="4" t="s">
        <v>209</v>
      </c>
      <c r="J12" s="4" t="s">
        <v>216</v>
      </c>
      <c r="K12" s="190"/>
      <c r="L12" s="188"/>
      <c r="M12" s="188"/>
      <c r="N12" s="188"/>
      <c r="O12" s="188"/>
      <c r="P12" s="188"/>
      <c r="Q12" s="188"/>
    </row>
    <row r="13" spans="1:17" ht="30" customHeight="1">
      <c r="A13" s="135">
        <v>1</v>
      </c>
      <c r="B13" s="135">
        <v>2</v>
      </c>
      <c r="C13" s="135">
        <v>3</v>
      </c>
      <c r="D13" s="135">
        <v>4</v>
      </c>
      <c r="E13" s="135">
        <v>5</v>
      </c>
      <c r="F13" s="135">
        <v>6</v>
      </c>
      <c r="G13" s="135">
        <v>7</v>
      </c>
      <c r="H13" s="135">
        <v>8</v>
      </c>
      <c r="I13" s="135">
        <v>9</v>
      </c>
      <c r="J13" s="135">
        <v>10</v>
      </c>
      <c r="K13" s="135">
        <v>11</v>
      </c>
      <c r="L13" s="135">
        <v>12</v>
      </c>
      <c r="M13" s="135">
        <v>13</v>
      </c>
      <c r="N13" s="135">
        <v>14</v>
      </c>
      <c r="O13" s="135">
        <v>15</v>
      </c>
      <c r="P13" s="135">
        <v>16</v>
      </c>
      <c r="Q13" s="135">
        <v>17</v>
      </c>
    </row>
    <row r="14" spans="1:17" ht="45" customHeight="1">
      <c r="A14" s="10">
        <v>1</v>
      </c>
      <c r="B14" s="109" t="s">
        <v>156</v>
      </c>
      <c r="C14" s="101">
        <v>9014</v>
      </c>
      <c r="D14" s="141">
        <v>9361</v>
      </c>
      <c r="E14" s="141">
        <v>437</v>
      </c>
      <c r="F14" s="144">
        <v>438</v>
      </c>
      <c r="G14" s="144">
        <v>8015</v>
      </c>
      <c r="H14" s="144">
        <v>8378</v>
      </c>
      <c r="I14" s="144">
        <v>562</v>
      </c>
      <c r="J14" s="144">
        <v>545</v>
      </c>
      <c r="K14" s="141">
        <v>9361</v>
      </c>
      <c r="L14" s="141">
        <v>1106</v>
      </c>
      <c r="M14" s="141">
        <v>8233</v>
      </c>
      <c r="N14" s="141">
        <v>8</v>
      </c>
      <c r="O14" s="142">
        <v>14</v>
      </c>
      <c r="P14" s="141">
        <v>0</v>
      </c>
      <c r="Q14" s="141">
        <v>0</v>
      </c>
    </row>
    <row r="15" spans="1:30" s="46" customFormat="1" ht="45" customHeight="1">
      <c r="A15" s="10">
        <v>2</v>
      </c>
      <c r="B15" s="109" t="s">
        <v>157</v>
      </c>
      <c r="C15" s="101">
        <v>1742</v>
      </c>
      <c r="D15" s="141">
        <v>455</v>
      </c>
      <c r="E15" s="141">
        <v>23</v>
      </c>
      <c r="F15" s="144">
        <v>8</v>
      </c>
      <c r="G15" s="144">
        <v>1699</v>
      </c>
      <c r="H15" s="144">
        <v>431</v>
      </c>
      <c r="I15" s="144">
        <v>20</v>
      </c>
      <c r="J15" s="144">
        <v>16</v>
      </c>
      <c r="K15" s="141">
        <v>445</v>
      </c>
      <c r="L15" s="141">
        <v>0</v>
      </c>
      <c r="M15" s="141">
        <v>443</v>
      </c>
      <c r="N15" s="141">
        <v>2</v>
      </c>
      <c r="O15" s="142">
        <v>0</v>
      </c>
      <c r="P15" s="141">
        <v>0</v>
      </c>
      <c r="Q15" s="141">
        <v>0</v>
      </c>
      <c r="S15" s="64"/>
      <c r="V15" s="64"/>
      <c r="AB15" s="64"/>
      <c r="AC15" s="64"/>
      <c r="AD15" s="64"/>
    </row>
    <row r="16" spans="1:30" s="46" customFormat="1" ht="45" customHeight="1">
      <c r="A16" s="10">
        <v>3</v>
      </c>
      <c r="B16" s="109" t="s">
        <v>158</v>
      </c>
      <c r="C16" s="101">
        <v>200</v>
      </c>
      <c r="D16" s="141">
        <v>175</v>
      </c>
      <c r="E16" s="141">
        <v>10</v>
      </c>
      <c r="F16" s="144">
        <v>11</v>
      </c>
      <c r="G16" s="144">
        <v>176</v>
      </c>
      <c r="H16" s="144">
        <v>143</v>
      </c>
      <c r="I16" s="144">
        <v>14</v>
      </c>
      <c r="J16" s="144">
        <v>21</v>
      </c>
      <c r="K16" s="141">
        <v>175</v>
      </c>
      <c r="L16" s="141">
        <v>0</v>
      </c>
      <c r="M16" s="141">
        <v>172</v>
      </c>
      <c r="N16" s="141">
        <v>2</v>
      </c>
      <c r="O16" s="142">
        <v>1</v>
      </c>
      <c r="P16" s="141">
        <v>0</v>
      </c>
      <c r="Q16" s="141">
        <v>0</v>
      </c>
      <c r="S16" s="64"/>
      <c r="V16" s="64"/>
      <c r="AB16" s="64"/>
      <c r="AC16" s="64"/>
      <c r="AD16" s="64"/>
    </row>
    <row r="17" spans="1:30" s="46" customFormat="1" ht="45" customHeight="1">
      <c r="A17" s="10">
        <v>4</v>
      </c>
      <c r="B17" s="109" t="s">
        <v>159</v>
      </c>
      <c r="C17" s="101">
        <v>5</v>
      </c>
      <c r="D17" s="141">
        <v>3</v>
      </c>
      <c r="E17" s="141">
        <v>2</v>
      </c>
      <c r="F17" s="144">
        <v>0</v>
      </c>
      <c r="G17" s="144">
        <v>1</v>
      </c>
      <c r="H17" s="144">
        <v>3</v>
      </c>
      <c r="I17" s="144">
        <v>2</v>
      </c>
      <c r="J17" s="144">
        <v>0</v>
      </c>
      <c r="K17" s="141">
        <v>3</v>
      </c>
      <c r="L17" s="141">
        <v>0</v>
      </c>
      <c r="M17" s="141">
        <v>3</v>
      </c>
      <c r="N17" s="141">
        <v>0</v>
      </c>
      <c r="O17" s="142">
        <v>0</v>
      </c>
      <c r="P17" s="141">
        <v>0</v>
      </c>
      <c r="Q17" s="141">
        <v>0</v>
      </c>
      <c r="S17" s="64"/>
      <c r="V17" s="64"/>
      <c r="AB17" s="64"/>
      <c r="AC17" s="64"/>
      <c r="AD17" s="64"/>
    </row>
    <row r="18" spans="1:30" s="46" customFormat="1" ht="45" customHeight="1">
      <c r="A18" s="10">
        <v>5</v>
      </c>
      <c r="B18" s="109" t="s">
        <v>160</v>
      </c>
      <c r="C18" s="101">
        <v>0</v>
      </c>
      <c r="D18" s="141">
        <v>0</v>
      </c>
      <c r="E18" s="141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1">
        <v>0</v>
      </c>
      <c r="L18" s="141">
        <v>0</v>
      </c>
      <c r="M18" s="141">
        <v>0</v>
      </c>
      <c r="N18" s="141">
        <v>0</v>
      </c>
      <c r="O18" s="142">
        <v>0</v>
      </c>
      <c r="P18" s="141">
        <v>0</v>
      </c>
      <c r="Q18" s="141">
        <v>0</v>
      </c>
      <c r="S18" s="64"/>
      <c r="V18" s="64"/>
      <c r="AB18" s="64"/>
      <c r="AC18" s="64"/>
      <c r="AD18" s="64"/>
    </row>
    <row r="19" spans="1:30" s="46" customFormat="1" ht="50.1" customHeight="1">
      <c r="A19" s="10">
        <v>6</v>
      </c>
      <c r="B19" s="109" t="s">
        <v>161</v>
      </c>
      <c r="C19" s="101">
        <v>14</v>
      </c>
      <c r="D19" s="141">
        <v>35</v>
      </c>
      <c r="E19" s="141">
        <v>9</v>
      </c>
      <c r="F19" s="144">
        <v>10</v>
      </c>
      <c r="G19" s="144">
        <v>4</v>
      </c>
      <c r="H19" s="144">
        <v>21</v>
      </c>
      <c r="I19" s="144">
        <v>1</v>
      </c>
      <c r="J19" s="144">
        <v>4</v>
      </c>
      <c r="K19" s="141">
        <v>35</v>
      </c>
      <c r="L19" s="141">
        <v>2</v>
      </c>
      <c r="M19" s="141">
        <v>33</v>
      </c>
      <c r="N19" s="141">
        <v>0</v>
      </c>
      <c r="O19" s="142">
        <v>0</v>
      </c>
      <c r="P19" s="141">
        <v>0</v>
      </c>
      <c r="Q19" s="141">
        <v>0</v>
      </c>
      <c r="S19" s="64"/>
      <c r="V19" s="64"/>
      <c r="AB19" s="64"/>
      <c r="AC19" s="64"/>
      <c r="AD19" s="64"/>
    </row>
    <row r="20" spans="1:30" s="46" customFormat="1" ht="69.95" customHeight="1">
      <c r="A20" s="10">
        <v>7</v>
      </c>
      <c r="B20" s="109" t="s">
        <v>162</v>
      </c>
      <c r="C20" s="101">
        <v>8</v>
      </c>
      <c r="D20" s="141">
        <v>18</v>
      </c>
      <c r="E20" s="141">
        <v>3</v>
      </c>
      <c r="F20" s="144">
        <v>4</v>
      </c>
      <c r="G20" s="144">
        <v>4</v>
      </c>
      <c r="H20" s="144">
        <v>10</v>
      </c>
      <c r="I20" s="144">
        <v>1</v>
      </c>
      <c r="J20" s="144">
        <v>4</v>
      </c>
      <c r="K20" s="141">
        <v>18</v>
      </c>
      <c r="L20" s="141">
        <v>0</v>
      </c>
      <c r="M20" s="141">
        <v>14</v>
      </c>
      <c r="N20" s="141">
        <v>3</v>
      </c>
      <c r="O20" s="142">
        <v>1</v>
      </c>
      <c r="P20" s="141">
        <v>0</v>
      </c>
      <c r="Q20" s="141">
        <v>0</v>
      </c>
      <c r="S20" s="64"/>
      <c r="V20" s="64"/>
      <c r="AB20" s="64"/>
      <c r="AC20" s="64"/>
      <c r="AD20" s="64"/>
    </row>
    <row r="21" spans="1:30" s="46" customFormat="1" ht="45" customHeight="1">
      <c r="A21" s="10">
        <v>8</v>
      </c>
      <c r="B21" s="109" t="s">
        <v>177</v>
      </c>
      <c r="C21" s="108">
        <v>81</v>
      </c>
      <c r="D21" s="144">
        <v>90</v>
      </c>
      <c r="E21" s="144">
        <v>16</v>
      </c>
      <c r="F21" s="144">
        <v>22</v>
      </c>
      <c r="G21" s="144">
        <v>27</v>
      </c>
      <c r="H21" s="144">
        <v>43</v>
      </c>
      <c r="I21" s="144">
        <v>38</v>
      </c>
      <c r="J21" s="144">
        <v>25</v>
      </c>
      <c r="K21" s="144">
        <v>90</v>
      </c>
      <c r="L21" s="144">
        <v>8</v>
      </c>
      <c r="M21" s="144">
        <v>68</v>
      </c>
      <c r="N21" s="144">
        <v>14</v>
      </c>
      <c r="O21" s="148">
        <v>0</v>
      </c>
      <c r="P21" s="144">
        <v>0</v>
      </c>
      <c r="Q21" s="144">
        <v>0</v>
      </c>
      <c r="S21" s="64"/>
      <c r="V21" s="64"/>
      <c r="AB21" s="64"/>
      <c r="AC21" s="64"/>
      <c r="AD21" s="64"/>
    </row>
    <row r="22" spans="1:30" s="46" customFormat="1" ht="69.95" customHeight="1">
      <c r="A22" s="10">
        <v>9</v>
      </c>
      <c r="B22" s="109" t="s">
        <v>163</v>
      </c>
      <c r="C22" s="101">
        <v>11</v>
      </c>
      <c r="D22" s="141">
        <v>9</v>
      </c>
      <c r="E22" s="141">
        <v>3</v>
      </c>
      <c r="F22" s="144">
        <v>1</v>
      </c>
      <c r="G22" s="144">
        <v>4</v>
      </c>
      <c r="H22" s="144">
        <v>4</v>
      </c>
      <c r="I22" s="144">
        <v>4</v>
      </c>
      <c r="J22" s="144">
        <v>4</v>
      </c>
      <c r="K22" s="141">
        <v>9</v>
      </c>
      <c r="L22" s="141">
        <v>0</v>
      </c>
      <c r="M22" s="141">
        <v>9</v>
      </c>
      <c r="N22" s="141">
        <v>0</v>
      </c>
      <c r="O22" s="142">
        <v>0</v>
      </c>
      <c r="P22" s="141">
        <v>0</v>
      </c>
      <c r="Q22" s="141">
        <v>0</v>
      </c>
      <c r="S22" s="64"/>
      <c r="V22" s="64"/>
      <c r="AB22" s="64"/>
      <c r="AC22" s="64"/>
      <c r="AD22" s="64"/>
    </row>
    <row r="23" spans="1:30" s="46" customFormat="1" ht="69.95" customHeight="1">
      <c r="A23" s="10">
        <v>10</v>
      </c>
      <c r="B23" s="110" t="s">
        <v>164</v>
      </c>
      <c r="C23" s="101">
        <v>629</v>
      </c>
      <c r="D23" s="141">
        <v>256</v>
      </c>
      <c r="E23" s="141">
        <v>60</v>
      </c>
      <c r="F23" s="144">
        <v>22</v>
      </c>
      <c r="G23" s="144">
        <v>554</v>
      </c>
      <c r="H23" s="144">
        <v>226</v>
      </c>
      <c r="I23" s="144">
        <v>15</v>
      </c>
      <c r="J23" s="144">
        <v>8</v>
      </c>
      <c r="K23" s="141">
        <v>256</v>
      </c>
      <c r="L23" s="141">
        <v>17</v>
      </c>
      <c r="M23" s="141">
        <v>212</v>
      </c>
      <c r="N23" s="141">
        <v>25</v>
      </c>
      <c r="O23" s="142">
        <v>2</v>
      </c>
      <c r="P23" s="141">
        <v>0</v>
      </c>
      <c r="Q23" s="141">
        <v>0</v>
      </c>
      <c r="S23" s="64"/>
      <c r="V23" s="64"/>
      <c r="AB23" s="64"/>
      <c r="AC23" s="64"/>
      <c r="AD23" s="64"/>
    </row>
    <row r="24" spans="1:30" s="46" customFormat="1" ht="90" customHeight="1">
      <c r="A24" s="10">
        <v>11</v>
      </c>
      <c r="B24" s="109" t="s">
        <v>165</v>
      </c>
      <c r="C24" s="101">
        <v>7773</v>
      </c>
      <c r="D24" s="141">
        <v>8276</v>
      </c>
      <c r="E24" s="141">
        <v>306</v>
      </c>
      <c r="F24" s="144">
        <v>359</v>
      </c>
      <c r="G24" s="144">
        <v>6854</v>
      </c>
      <c r="H24" s="144">
        <v>6899</v>
      </c>
      <c r="I24" s="144">
        <v>613</v>
      </c>
      <c r="J24" s="144">
        <v>1018</v>
      </c>
      <c r="K24" s="141">
        <v>8286</v>
      </c>
      <c r="L24" s="141">
        <v>2140</v>
      </c>
      <c r="M24" s="141">
        <v>3878</v>
      </c>
      <c r="N24" s="141">
        <v>51</v>
      </c>
      <c r="O24" s="142">
        <v>2217</v>
      </c>
      <c r="P24" s="141">
        <v>0</v>
      </c>
      <c r="Q24" s="141">
        <v>0</v>
      </c>
      <c r="S24" s="64"/>
      <c r="V24" s="64"/>
      <c r="AB24" s="64"/>
      <c r="AC24" s="64"/>
      <c r="AD24" s="64"/>
    </row>
    <row r="25" spans="1:30" s="111" customFormat="1" ht="50.1" customHeight="1">
      <c r="A25" s="12"/>
      <c r="B25" s="13" t="s">
        <v>166</v>
      </c>
      <c r="C25" s="140">
        <v>19477</v>
      </c>
      <c r="D25" s="143">
        <v>18678</v>
      </c>
      <c r="E25" s="143">
        <v>869</v>
      </c>
      <c r="F25" s="143">
        <v>875</v>
      </c>
      <c r="G25" s="143">
        <v>17338</v>
      </c>
      <c r="H25" s="143">
        <v>16162</v>
      </c>
      <c r="I25" s="143">
        <v>1270</v>
      </c>
      <c r="J25" s="143">
        <v>1645</v>
      </c>
      <c r="K25" s="143">
        <v>18678</v>
      </c>
      <c r="L25" s="143">
        <v>3273</v>
      </c>
      <c r="M25" s="143">
        <v>13065</v>
      </c>
      <c r="N25" s="143">
        <v>105</v>
      </c>
      <c r="O25" s="143">
        <v>2235</v>
      </c>
      <c r="P25" s="143">
        <v>0</v>
      </c>
      <c r="Q25" s="143">
        <v>0</v>
      </c>
      <c r="S25" s="64"/>
      <c r="V25" s="134"/>
      <c r="AB25" s="64"/>
      <c r="AC25" s="64"/>
      <c r="AD25" s="64"/>
    </row>
    <row r="27" spans="2:3" ht="12.75">
      <c r="B27" s="106"/>
      <c r="C27" s="106"/>
    </row>
    <row r="28" spans="2:3" ht="12.75">
      <c r="B28" s="106"/>
      <c r="C28" s="106"/>
    </row>
    <row r="29" spans="2:3" ht="12.75">
      <c r="B29" s="106"/>
      <c r="C29" s="106"/>
    </row>
    <row r="30" spans="2:3" ht="12.75">
      <c r="B30" s="106"/>
      <c r="C30" s="106"/>
    </row>
    <row r="31" spans="2:3" ht="12.75">
      <c r="B31" s="106"/>
      <c r="C31" s="106"/>
    </row>
    <row r="32" spans="2:3" ht="12.75">
      <c r="B32" s="106"/>
      <c r="C32" s="106"/>
    </row>
    <row r="33" spans="2:3" ht="12.75">
      <c r="B33" s="106"/>
      <c r="C33" s="106"/>
    </row>
    <row r="34" spans="2:3" ht="12.75">
      <c r="B34" s="106"/>
      <c r="C34" s="106"/>
    </row>
    <row r="35" spans="2:3" ht="12.75">
      <c r="B35" s="106"/>
      <c r="C35" s="106"/>
    </row>
    <row r="36" spans="2:3" ht="12.75">
      <c r="B36" s="106"/>
      <c r="C36" s="106"/>
    </row>
    <row r="37" spans="2:3" ht="12.75">
      <c r="B37" s="106"/>
      <c r="C37" s="106"/>
    </row>
    <row r="38" spans="2:3" ht="12.75">
      <c r="B38" s="106"/>
      <c r="C38" s="106"/>
    </row>
    <row r="39" spans="2:3" ht="12.75">
      <c r="B39" s="106"/>
      <c r="C39" s="106"/>
    </row>
    <row r="40" spans="2:3" ht="12.75">
      <c r="B40" s="106"/>
      <c r="C40" s="106"/>
    </row>
    <row r="41" spans="2:3" ht="12.75">
      <c r="B41" s="106"/>
      <c r="C41" s="106"/>
    </row>
    <row r="42" spans="2:3" ht="12.75">
      <c r="B42" s="106"/>
      <c r="C42" s="106"/>
    </row>
    <row r="43" spans="2:3" ht="12.75">
      <c r="B43" s="106"/>
      <c r="C43" s="106"/>
    </row>
    <row r="44" spans="2:3" ht="12.75">
      <c r="B44" s="106"/>
      <c r="C44" s="106"/>
    </row>
    <row r="45" spans="2:3" ht="12.75">
      <c r="B45" s="106"/>
      <c r="C45" s="106"/>
    </row>
    <row r="46" spans="2:3" ht="12.75">
      <c r="B46" s="106"/>
      <c r="C46" s="106"/>
    </row>
    <row r="47" spans="2:3" ht="12.75">
      <c r="B47" s="106"/>
      <c r="C47" s="106"/>
    </row>
    <row r="48" spans="2:3" ht="12.75">
      <c r="B48" s="106"/>
      <c r="C48" s="106"/>
    </row>
    <row r="49" spans="2:3" ht="12.75">
      <c r="B49" s="107"/>
      <c r="C49" s="107"/>
    </row>
  </sheetData>
  <mergeCells count="19">
    <mergeCell ref="A3:Q3"/>
    <mergeCell ref="A4:Q4"/>
    <mergeCell ref="A6:A12"/>
    <mergeCell ref="B6:B12"/>
    <mergeCell ref="C6:D11"/>
    <mergeCell ref="E6:Q6"/>
    <mergeCell ref="E7:J7"/>
    <mergeCell ref="K7:Q7"/>
    <mergeCell ref="E8:F11"/>
    <mergeCell ref="G8:H11"/>
    <mergeCell ref="I8:J11"/>
    <mergeCell ref="K8:K12"/>
    <mergeCell ref="L8:O8"/>
    <mergeCell ref="P8:P12"/>
    <mergeCell ref="Q8:Q12"/>
    <mergeCell ref="L9:L12"/>
    <mergeCell ref="M9:M12"/>
    <mergeCell ref="N9:N12"/>
    <mergeCell ref="O9:O12"/>
  </mergeCells>
  <printOptions horizontalCentered="1" verticalCentered="1"/>
  <pageMargins left="0.1968503937007874" right="0.1968503937007874" top="0.5905511811023623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zoomScale="40" zoomScaleNormal="40" workbookViewId="0" topLeftCell="A1"/>
  </sheetViews>
  <sheetFormatPr defaultColWidth="9.140625" defaultRowHeight="12.75"/>
  <cols>
    <col min="1" max="1" width="7.7109375" style="64" customWidth="1"/>
    <col min="2" max="2" width="41.7109375" style="64" customWidth="1"/>
    <col min="3" max="8" width="13.7109375" style="64" customWidth="1"/>
    <col min="9" max="9" width="17.7109375" style="64" customWidth="1"/>
    <col min="10" max="10" width="20.7109375" style="64" customWidth="1"/>
    <col min="11" max="11" width="14.7109375" style="64" customWidth="1"/>
    <col min="12" max="12" width="14.28125" style="64" customWidth="1"/>
    <col min="13" max="13" width="12.7109375" style="64" customWidth="1"/>
    <col min="14" max="14" width="13.7109375" style="64" customWidth="1"/>
    <col min="15" max="15" width="15.7109375" style="64" customWidth="1"/>
    <col min="16" max="17" width="14.7109375" style="64" customWidth="1"/>
    <col min="18" max="18" width="15.57421875" style="64" customWidth="1"/>
    <col min="19" max="19" width="10.7109375" style="64" customWidth="1"/>
    <col min="20" max="23" width="13.7109375" style="64" customWidth="1"/>
    <col min="24" max="16384" width="9.140625" style="64" customWidth="1"/>
  </cols>
  <sheetData>
    <row r="1" spans="22:23" ht="30">
      <c r="V1" s="196"/>
      <c r="W1" s="196"/>
    </row>
    <row r="2" spans="22:23" ht="30.75" customHeight="1">
      <c r="V2" s="195" t="s">
        <v>2</v>
      </c>
      <c r="W2" s="195"/>
    </row>
    <row r="3" spans="1:23" ht="34.9" customHeight="1">
      <c r="A3" s="189" t="s">
        <v>118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:23" ht="33.6" customHeight="1">
      <c r="A4" s="189" t="s">
        <v>92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</row>
    <row r="5" spans="1:23" ht="33.6" customHeight="1">
      <c r="A5" s="8"/>
      <c r="B5" s="8"/>
      <c r="C5" s="8"/>
      <c r="D5" s="8"/>
      <c r="E5" s="8"/>
      <c r="F5" s="8"/>
      <c r="G5" s="8"/>
      <c r="H5" s="8"/>
      <c r="I5" s="8"/>
      <c r="J5" s="197"/>
      <c r="K5" s="197"/>
      <c r="L5" s="197"/>
      <c r="M5" s="8"/>
      <c r="N5" s="8"/>
      <c r="O5" s="8"/>
      <c r="P5" s="8"/>
      <c r="Q5" s="198"/>
      <c r="R5" s="198"/>
      <c r="S5" s="198"/>
      <c r="T5" s="198"/>
      <c r="U5" s="198"/>
      <c r="V5" s="198"/>
      <c r="W5" s="198"/>
    </row>
    <row r="6" spans="1:23" ht="36.6" customHeight="1">
      <c r="A6" s="190" t="s">
        <v>0</v>
      </c>
      <c r="B6" s="190" t="s">
        <v>88</v>
      </c>
      <c r="C6" s="179" t="s">
        <v>3</v>
      </c>
      <c r="D6" s="179"/>
      <c r="E6" s="179" t="s">
        <v>4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ht="60" customHeight="1">
      <c r="A7" s="190"/>
      <c r="B7" s="190"/>
      <c r="C7" s="179"/>
      <c r="D7" s="179"/>
      <c r="E7" s="179" t="s">
        <v>5</v>
      </c>
      <c r="F7" s="179"/>
      <c r="G7" s="179"/>
      <c r="H7" s="179"/>
      <c r="I7" s="179" t="s">
        <v>108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 t="s">
        <v>99</v>
      </c>
      <c r="U7" s="179"/>
      <c r="V7" s="179" t="s">
        <v>46</v>
      </c>
      <c r="W7" s="179"/>
    </row>
    <row r="8" spans="1:23" ht="36.6" customHeight="1">
      <c r="A8" s="190"/>
      <c r="B8" s="190"/>
      <c r="C8" s="179"/>
      <c r="D8" s="179"/>
      <c r="E8" s="179" t="s">
        <v>30</v>
      </c>
      <c r="F8" s="179"/>
      <c r="G8" s="179" t="s">
        <v>6</v>
      </c>
      <c r="H8" s="179"/>
      <c r="I8" s="179" t="s">
        <v>12</v>
      </c>
      <c r="J8" s="179" t="s">
        <v>69</v>
      </c>
      <c r="K8" s="179" t="s">
        <v>9</v>
      </c>
      <c r="L8" s="179"/>
      <c r="M8" s="179"/>
      <c r="N8" s="179"/>
      <c r="O8" s="179"/>
      <c r="P8" s="192" t="s">
        <v>70</v>
      </c>
      <c r="Q8" s="192" t="s">
        <v>42</v>
      </c>
      <c r="R8" s="192" t="s">
        <v>43</v>
      </c>
      <c r="S8" s="192" t="s">
        <v>32</v>
      </c>
      <c r="T8" s="179"/>
      <c r="U8" s="179"/>
      <c r="V8" s="179"/>
      <c r="W8" s="179"/>
    </row>
    <row r="9" spans="1:23" ht="36" customHeight="1">
      <c r="A9" s="190"/>
      <c r="B9" s="190"/>
      <c r="C9" s="179"/>
      <c r="D9" s="179"/>
      <c r="E9" s="179"/>
      <c r="F9" s="179"/>
      <c r="G9" s="179"/>
      <c r="H9" s="179"/>
      <c r="I9" s="179"/>
      <c r="J9" s="179"/>
      <c r="K9" s="179" t="s">
        <v>8</v>
      </c>
      <c r="L9" s="194" t="s">
        <v>47</v>
      </c>
      <c r="M9" s="194"/>
      <c r="N9" s="193" t="s">
        <v>41</v>
      </c>
      <c r="O9" s="193" t="s">
        <v>54</v>
      </c>
      <c r="P9" s="192"/>
      <c r="Q9" s="192"/>
      <c r="R9" s="192"/>
      <c r="S9" s="192"/>
      <c r="T9" s="179"/>
      <c r="U9" s="179"/>
      <c r="V9" s="179"/>
      <c r="W9" s="179"/>
    </row>
    <row r="10" spans="1:23" ht="89.45" customHeight="1">
      <c r="A10" s="190"/>
      <c r="B10" s="190"/>
      <c r="C10" s="4" t="s">
        <v>105</v>
      </c>
      <c r="D10" s="4" t="s">
        <v>107</v>
      </c>
      <c r="E10" s="4" t="s">
        <v>105</v>
      </c>
      <c r="F10" s="4" t="s">
        <v>107</v>
      </c>
      <c r="G10" s="4" t="s">
        <v>105</v>
      </c>
      <c r="H10" s="4" t="s">
        <v>107</v>
      </c>
      <c r="I10" s="179"/>
      <c r="J10" s="179"/>
      <c r="K10" s="179"/>
      <c r="L10" s="99" t="s">
        <v>71</v>
      </c>
      <c r="M10" s="99" t="s">
        <v>40</v>
      </c>
      <c r="N10" s="193"/>
      <c r="O10" s="193"/>
      <c r="P10" s="192"/>
      <c r="Q10" s="192"/>
      <c r="R10" s="192"/>
      <c r="S10" s="192"/>
      <c r="T10" s="4" t="s">
        <v>105</v>
      </c>
      <c r="U10" s="4" t="s">
        <v>107</v>
      </c>
      <c r="V10" s="4" t="s">
        <v>105</v>
      </c>
      <c r="W10" s="4" t="s">
        <v>107</v>
      </c>
    </row>
    <row r="11" spans="1:23" ht="29.45" customHeight="1">
      <c r="A11" s="96">
        <v>1</v>
      </c>
      <c r="B11" s="96">
        <v>2</v>
      </c>
      <c r="C11" s="96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  <c r="K11" s="96">
        <v>11</v>
      </c>
      <c r="L11" s="96">
        <v>12</v>
      </c>
      <c r="M11" s="96">
        <v>13</v>
      </c>
      <c r="N11" s="96">
        <v>14</v>
      </c>
      <c r="O11" s="96">
        <v>15</v>
      </c>
      <c r="P11" s="96">
        <v>16</v>
      </c>
      <c r="Q11" s="96">
        <v>17</v>
      </c>
      <c r="R11" s="96">
        <v>18</v>
      </c>
      <c r="S11" s="96">
        <v>19</v>
      </c>
      <c r="T11" s="96">
        <v>20</v>
      </c>
      <c r="U11" s="96">
        <v>21</v>
      </c>
      <c r="V11" s="96">
        <v>22</v>
      </c>
      <c r="W11" s="96">
        <v>23</v>
      </c>
    </row>
    <row r="12" spans="1:23" s="46" customFormat="1" ht="58.9" customHeight="1">
      <c r="A12" s="10">
        <v>1</v>
      </c>
      <c r="B12" s="100" t="s">
        <v>15</v>
      </c>
      <c r="C12" s="101">
        <f>+E12+G12</f>
        <v>450</v>
      </c>
      <c r="D12" s="101">
        <f>+F12+H12</f>
        <v>641</v>
      </c>
      <c r="E12" s="108">
        <v>354</v>
      </c>
      <c r="F12" s="101">
        <f>'5-жадвал'!F12</f>
        <v>476</v>
      </c>
      <c r="G12" s="108">
        <v>96</v>
      </c>
      <c r="H12" s="101">
        <f>'5-жадвал'!N12</f>
        <v>165</v>
      </c>
      <c r="I12" s="101">
        <v>37</v>
      </c>
      <c r="J12" s="101">
        <v>446</v>
      </c>
      <c r="K12" s="101">
        <f>L12+M12+N12+O12</f>
        <v>158</v>
      </c>
      <c r="L12" s="101">
        <v>1</v>
      </c>
      <c r="M12" s="101">
        <v>38</v>
      </c>
      <c r="N12" s="101">
        <v>2</v>
      </c>
      <c r="O12" s="101">
        <v>117</v>
      </c>
      <c r="P12" s="101">
        <v>93</v>
      </c>
      <c r="Q12" s="101">
        <f>+D12-(P12+R12+S12)</f>
        <v>483</v>
      </c>
      <c r="R12" s="101">
        <v>42</v>
      </c>
      <c r="S12" s="101">
        <v>23</v>
      </c>
      <c r="T12" s="108">
        <v>13</v>
      </c>
      <c r="U12" s="108">
        <v>10</v>
      </c>
      <c r="V12" s="101">
        <v>2</v>
      </c>
      <c r="W12" s="101">
        <v>1</v>
      </c>
    </row>
    <row r="13" spans="1:23" s="46" customFormat="1" ht="46.9" customHeight="1">
      <c r="A13" s="10">
        <v>2</v>
      </c>
      <c r="B13" s="100" t="s">
        <v>16</v>
      </c>
      <c r="C13" s="101">
        <f aca="true" t="shared" si="0" ref="C13:C26">+E13+G13</f>
        <v>677</v>
      </c>
      <c r="D13" s="101">
        <f aca="true" t="shared" si="1" ref="D13:D26">+F13+H13</f>
        <v>788</v>
      </c>
      <c r="E13" s="108">
        <v>507</v>
      </c>
      <c r="F13" s="101">
        <f>'5-жадвал'!F13</f>
        <v>508</v>
      </c>
      <c r="G13" s="108">
        <v>170</v>
      </c>
      <c r="H13" s="101">
        <f>'5-жадвал'!N13</f>
        <v>280</v>
      </c>
      <c r="I13" s="101">
        <v>19</v>
      </c>
      <c r="J13" s="101">
        <v>573</v>
      </c>
      <c r="K13" s="101">
        <f aca="true" t="shared" si="2" ref="K13:K26">L13+M13+N13+O13</f>
        <v>196</v>
      </c>
      <c r="L13" s="101">
        <v>0</v>
      </c>
      <c r="M13" s="101">
        <v>49</v>
      </c>
      <c r="N13" s="101">
        <v>0</v>
      </c>
      <c r="O13" s="101">
        <v>147</v>
      </c>
      <c r="P13" s="101">
        <v>118</v>
      </c>
      <c r="Q13" s="101">
        <f aca="true" t="shared" si="3" ref="Q13:Q26">+D13-(P13+R13+S13)</f>
        <v>594</v>
      </c>
      <c r="R13" s="101">
        <v>57</v>
      </c>
      <c r="S13" s="101">
        <v>19</v>
      </c>
      <c r="T13" s="108">
        <v>12</v>
      </c>
      <c r="U13" s="108">
        <v>9</v>
      </c>
      <c r="V13" s="101">
        <v>2</v>
      </c>
      <c r="W13" s="101">
        <v>1</v>
      </c>
    </row>
    <row r="14" spans="1:23" s="46" customFormat="1" ht="46.9" customHeight="1">
      <c r="A14" s="10">
        <v>3</v>
      </c>
      <c r="B14" s="100" t="s">
        <v>17</v>
      </c>
      <c r="C14" s="101">
        <f t="shared" si="0"/>
        <v>898</v>
      </c>
      <c r="D14" s="101">
        <f t="shared" si="1"/>
        <v>912</v>
      </c>
      <c r="E14" s="108">
        <v>699</v>
      </c>
      <c r="F14" s="101">
        <f>'5-жадвал'!F14</f>
        <v>588</v>
      </c>
      <c r="G14" s="108">
        <v>199</v>
      </c>
      <c r="H14" s="101">
        <f>'5-жадвал'!N14</f>
        <v>324</v>
      </c>
      <c r="I14" s="101">
        <v>32</v>
      </c>
      <c r="J14" s="101">
        <v>691</v>
      </c>
      <c r="K14" s="101">
        <f t="shared" si="2"/>
        <v>189</v>
      </c>
      <c r="L14" s="101">
        <v>0</v>
      </c>
      <c r="M14" s="101">
        <v>24</v>
      </c>
      <c r="N14" s="101">
        <v>2</v>
      </c>
      <c r="O14" s="101">
        <v>163</v>
      </c>
      <c r="P14" s="101">
        <v>135</v>
      </c>
      <c r="Q14" s="101">
        <f t="shared" si="3"/>
        <v>707</v>
      </c>
      <c r="R14" s="101">
        <v>32</v>
      </c>
      <c r="S14" s="101">
        <v>38</v>
      </c>
      <c r="T14" s="108">
        <v>20</v>
      </c>
      <c r="U14" s="108">
        <v>16</v>
      </c>
      <c r="V14" s="101">
        <v>3</v>
      </c>
      <c r="W14" s="101">
        <v>2</v>
      </c>
    </row>
    <row r="15" spans="1:23" s="46" customFormat="1" ht="46.9" customHeight="1">
      <c r="A15" s="10">
        <v>4</v>
      </c>
      <c r="B15" s="100" t="s">
        <v>18</v>
      </c>
      <c r="C15" s="101">
        <f t="shared" si="0"/>
        <v>480</v>
      </c>
      <c r="D15" s="101">
        <f t="shared" si="1"/>
        <v>574</v>
      </c>
      <c r="E15" s="108">
        <v>378</v>
      </c>
      <c r="F15" s="101">
        <f>'5-жадвал'!F15</f>
        <v>455</v>
      </c>
      <c r="G15" s="108">
        <v>102</v>
      </c>
      <c r="H15" s="101">
        <f>'5-жадвал'!N15</f>
        <v>119</v>
      </c>
      <c r="I15" s="101">
        <v>26</v>
      </c>
      <c r="J15" s="101">
        <v>413</v>
      </c>
      <c r="K15" s="101">
        <f t="shared" si="2"/>
        <v>135</v>
      </c>
      <c r="L15" s="101">
        <v>0</v>
      </c>
      <c r="M15" s="101">
        <v>32</v>
      </c>
      <c r="N15" s="101">
        <v>2</v>
      </c>
      <c r="O15" s="101">
        <v>101</v>
      </c>
      <c r="P15" s="101">
        <v>76</v>
      </c>
      <c r="Q15" s="101">
        <f t="shared" si="3"/>
        <v>446</v>
      </c>
      <c r="R15" s="101">
        <v>34</v>
      </c>
      <c r="S15" s="101">
        <v>18</v>
      </c>
      <c r="T15" s="108">
        <v>13</v>
      </c>
      <c r="U15" s="108">
        <v>3</v>
      </c>
      <c r="V15" s="101">
        <v>2</v>
      </c>
      <c r="W15" s="101">
        <v>1</v>
      </c>
    </row>
    <row r="16" spans="1:23" s="46" customFormat="1" ht="46.9" customHeight="1">
      <c r="A16" s="10">
        <v>5</v>
      </c>
      <c r="B16" s="100" t="s">
        <v>19</v>
      </c>
      <c r="C16" s="101">
        <f t="shared" si="0"/>
        <v>1290</v>
      </c>
      <c r="D16" s="101">
        <f t="shared" si="1"/>
        <v>1970</v>
      </c>
      <c r="E16" s="108">
        <v>1086</v>
      </c>
      <c r="F16" s="101">
        <f>'5-жадвал'!F16</f>
        <v>1583</v>
      </c>
      <c r="G16" s="108">
        <v>204</v>
      </c>
      <c r="H16" s="101">
        <f>'5-жадвал'!N16</f>
        <v>387</v>
      </c>
      <c r="I16" s="101">
        <v>133</v>
      </c>
      <c r="J16" s="101">
        <v>1345</v>
      </c>
      <c r="K16" s="101">
        <f t="shared" si="2"/>
        <v>493</v>
      </c>
      <c r="L16" s="101">
        <v>2</v>
      </c>
      <c r="M16" s="101">
        <v>62</v>
      </c>
      <c r="N16" s="101">
        <v>5</v>
      </c>
      <c r="O16" s="101">
        <v>424</v>
      </c>
      <c r="P16" s="101">
        <v>202</v>
      </c>
      <c r="Q16" s="101">
        <f t="shared" si="3"/>
        <v>1596</v>
      </c>
      <c r="R16" s="101">
        <v>93</v>
      </c>
      <c r="S16" s="101">
        <v>79</v>
      </c>
      <c r="T16" s="108">
        <v>22</v>
      </c>
      <c r="U16" s="108">
        <v>6</v>
      </c>
      <c r="V16" s="101">
        <v>2</v>
      </c>
      <c r="W16" s="101">
        <v>1</v>
      </c>
    </row>
    <row r="17" spans="1:23" s="46" customFormat="1" ht="46.9" customHeight="1">
      <c r="A17" s="10">
        <v>6</v>
      </c>
      <c r="B17" s="100" t="s">
        <v>20</v>
      </c>
      <c r="C17" s="101">
        <f t="shared" si="0"/>
        <v>533</v>
      </c>
      <c r="D17" s="101">
        <f t="shared" si="1"/>
        <v>683</v>
      </c>
      <c r="E17" s="108">
        <v>364</v>
      </c>
      <c r="F17" s="101">
        <f>'5-жадвал'!F17</f>
        <v>473</v>
      </c>
      <c r="G17" s="108">
        <v>169</v>
      </c>
      <c r="H17" s="101">
        <f>'5-жадвал'!N17</f>
        <v>210</v>
      </c>
      <c r="I17" s="101">
        <v>24</v>
      </c>
      <c r="J17" s="101">
        <v>537</v>
      </c>
      <c r="K17" s="101">
        <f t="shared" si="2"/>
        <v>122</v>
      </c>
      <c r="L17" s="101">
        <v>1</v>
      </c>
      <c r="M17" s="101">
        <v>13</v>
      </c>
      <c r="N17" s="101">
        <v>1</v>
      </c>
      <c r="O17" s="101">
        <v>107</v>
      </c>
      <c r="P17" s="101">
        <v>98</v>
      </c>
      <c r="Q17" s="101">
        <f t="shared" si="3"/>
        <v>545</v>
      </c>
      <c r="R17" s="101">
        <v>20</v>
      </c>
      <c r="S17" s="101">
        <v>20</v>
      </c>
      <c r="T17" s="108">
        <v>11</v>
      </c>
      <c r="U17" s="108">
        <v>6</v>
      </c>
      <c r="V17" s="101">
        <v>2</v>
      </c>
      <c r="W17" s="101">
        <v>1</v>
      </c>
    </row>
    <row r="18" spans="1:23" s="46" customFormat="1" ht="46.9" customHeight="1">
      <c r="A18" s="10">
        <v>7</v>
      </c>
      <c r="B18" s="100" t="s">
        <v>21</v>
      </c>
      <c r="C18" s="101">
        <f t="shared" si="0"/>
        <v>640</v>
      </c>
      <c r="D18" s="101">
        <f t="shared" si="1"/>
        <v>924</v>
      </c>
      <c r="E18" s="108">
        <v>486</v>
      </c>
      <c r="F18" s="101">
        <f>'5-жадвал'!F18</f>
        <v>601</v>
      </c>
      <c r="G18" s="108">
        <v>154</v>
      </c>
      <c r="H18" s="101">
        <f>'5-жадвал'!N18</f>
        <v>323</v>
      </c>
      <c r="I18" s="101">
        <v>22</v>
      </c>
      <c r="J18" s="101">
        <v>698</v>
      </c>
      <c r="K18" s="101">
        <f t="shared" si="2"/>
        <v>204</v>
      </c>
      <c r="L18" s="101">
        <v>2</v>
      </c>
      <c r="M18" s="101">
        <v>41</v>
      </c>
      <c r="N18" s="101">
        <v>2</v>
      </c>
      <c r="O18" s="101">
        <v>159</v>
      </c>
      <c r="P18" s="101">
        <v>158</v>
      </c>
      <c r="Q18" s="101">
        <f t="shared" si="3"/>
        <v>687</v>
      </c>
      <c r="R18" s="101">
        <v>49</v>
      </c>
      <c r="S18" s="101">
        <v>30</v>
      </c>
      <c r="T18" s="108">
        <v>14</v>
      </c>
      <c r="U18" s="108">
        <v>30</v>
      </c>
      <c r="V18" s="101">
        <v>2</v>
      </c>
      <c r="W18" s="101">
        <v>1</v>
      </c>
    </row>
    <row r="19" spans="1:23" s="46" customFormat="1" ht="46.9" customHeight="1">
      <c r="A19" s="10">
        <v>8</v>
      </c>
      <c r="B19" s="100" t="s">
        <v>22</v>
      </c>
      <c r="C19" s="101">
        <f t="shared" si="0"/>
        <v>1267</v>
      </c>
      <c r="D19" s="101">
        <f t="shared" si="1"/>
        <v>1244</v>
      </c>
      <c r="E19" s="108">
        <v>837</v>
      </c>
      <c r="F19" s="101">
        <f>'5-жадвал'!F19</f>
        <v>867</v>
      </c>
      <c r="G19" s="108">
        <v>430</v>
      </c>
      <c r="H19" s="101">
        <f>'5-жадвал'!N19</f>
        <v>377</v>
      </c>
      <c r="I19" s="101">
        <v>62</v>
      </c>
      <c r="J19" s="101">
        <v>886</v>
      </c>
      <c r="K19" s="101">
        <f t="shared" si="2"/>
        <v>296</v>
      </c>
      <c r="L19" s="101">
        <v>2</v>
      </c>
      <c r="M19" s="101">
        <v>47</v>
      </c>
      <c r="N19" s="101">
        <v>2</v>
      </c>
      <c r="O19" s="101">
        <v>245</v>
      </c>
      <c r="P19" s="101">
        <v>168</v>
      </c>
      <c r="Q19" s="101">
        <f t="shared" si="3"/>
        <v>979</v>
      </c>
      <c r="R19" s="101">
        <v>59</v>
      </c>
      <c r="S19" s="101">
        <v>38</v>
      </c>
      <c r="T19" s="108">
        <v>33</v>
      </c>
      <c r="U19" s="108">
        <v>10</v>
      </c>
      <c r="V19" s="101">
        <v>2</v>
      </c>
      <c r="W19" s="101">
        <v>1</v>
      </c>
    </row>
    <row r="20" spans="1:23" s="46" customFormat="1" ht="46.9" customHeight="1">
      <c r="A20" s="10">
        <v>9</v>
      </c>
      <c r="B20" s="100" t="s">
        <v>23</v>
      </c>
      <c r="C20" s="101">
        <f t="shared" si="0"/>
        <v>358</v>
      </c>
      <c r="D20" s="101">
        <f t="shared" si="1"/>
        <v>540</v>
      </c>
      <c r="E20" s="108">
        <v>260</v>
      </c>
      <c r="F20" s="101">
        <f>'5-жадвал'!F20</f>
        <v>384</v>
      </c>
      <c r="G20" s="108">
        <v>98</v>
      </c>
      <c r="H20" s="101">
        <f>'5-жадвал'!N20</f>
        <v>156</v>
      </c>
      <c r="I20" s="101">
        <v>32</v>
      </c>
      <c r="J20" s="101">
        <v>346</v>
      </c>
      <c r="K20" s="101">
        <f t="shared" si="2"/>
        <v>162</v>
      </c>
      <c r="L20" s="101">
        <v>0</v>
      </c>
      <c r="M20" s="101">
        <v>48</v>
      </c>
      <c r="N20" s="101">
        <v>0</v>
      </c>
      <c r="O20" s="101">
        <v>114</v>
      </c>
      <c r="P20" s="101">
        <v>71</v>
      </c>
      <c r="Q20" s="101">
        <f t="shared" si="3"/>
        <v>410</v>
      </c>
      <c r="R20" s="101">
        <v>51</v>
      </c>
      <c r="S20" s="101">
        <v>8</v>
      </c>
      <c r="T20" s="108">
        <v>10</v>
      </c>
      <c r="U20" s="108">
        <v>4</v>
      </c>
      <c r="V20" s="101">
        <v>2</v>
      </c>
      <c r="W20" s="101">
        <v>1</v>
      </c>
    </row>
    <row r="21" spans="1:23" s="46" customFormat="1" ht="46.9" customHeight="1">
      <c r="A21" s="10">
        <v>10</v>
      </c>
      <c r="B21" s="100" t="s">
        <v>24</v>
      </c>
      <c r="C21" s="101">
        <f t="shared" si="0"/>
        <v>963</v>
      </c>
      <c r="D21" s="101">
        <f t="shared" si="1"/>
        <v>1177</v>
      </c>
      <c r="E21" s="108">
        <v>872</v>
      </c>
      <c r="F21" s="101">
        <f>'5-жадвал'!F21</f>
        <v>947</v>
      </c>
      <c r="G21" s="108">
        <v>91</v>
      </c>
      <c r="H21" s="101">
        <f>'5-жадвал'!N21</f>
        <v>230</v>
      </c>
      <c r="I21" s="101">
        <v>60</v>
      </c>
      <c r="J21" s="101">
        <v>881</v>
      </c>
      <c r="K21" s="101">
        <f t="shared" si="2"/>
        <v>234</v>
      </c>
      <c r="L21" s="101">
        <v>1</v>
      </c>
      <c r="M21" s="101">
        <v>23</v>
      </c>
      <c r="N21" s="101">
        <v>1</v>
      </c>
      <c r="O21" s="101">
        <v>209</v>
      </c>
      <c r="P21" s="101">
        <v>117</v>
      </c>
      <c r="Q21" s="101">
        <f t="shared" si="3"/>
        <v>994</v>
      </c>
      <c r="R21" s="101">
        <v>31</v>
      </c>
      <c r="S21" s="101">
        <v>35</v>
      </c>
      <c r="T21" s="108">
        <v>24</v>
      </c>
      <c r="U21" s="108">
        <v>4</v>
      </c>
      <c r="V21" s="101">
        <v>3</v>
      </c>
      <c r="W21" s="101">
        <v>1</v>
      </c>
    </row>
    <row r="22" spans="1:23" s="46" customFormat="1" ht="46.9" customHeight="1">
      <c r="A22" s="10">
        <v>11</v>
      </c>
      <c r="B22" s="100" t="s">
        <v>25</v>
      </c>
      <c r="C22" s="101">
        <f t="shared" si="0"/>
        <v>1707</v>
      </c>
      <c r="D22" s="101">
        <f t="shared" si="1"/>
        <v>1968</v>
      </c>
      <c r="E22" s="108">
        <v>1155</v>
      </c>
      <c r="F22" s="101">
        <f>'5-жадвал'!F22</f>
        <v>1117</v>
      </c>
      <c r="G22" s="108">
        <v>552</v>
      </c>
      <c r="H22" s="101">
        <f>'5-жадвал'!N22</f>
        <v>851</v>
      </c>
      <c r="I22" s="101">
        <v>135</v>
      </c>
      <c r="J22" s="101">
        <v>1401</v>
      </c>
      <c r="K22" s="101">
        <f t="shared" si="2"/>
        <v>433</v>
      </c>
      <c r="L22" s="101">
        <v>11</v>
      </c>
      <c r="M22" s="101">
        <v>41</v>
      </c>
      <c r="N22" s="101">
        <v>11</v>
      </c>
      <c r="O22" s="101">
        <v>370</v>
      </c>
      <c r="P22" s="101">
        <v>321</v>
      </c>
      <c r="Q22" s="101">
        <f t="shared" si="3"/>
        <v>1527</v>
      </c>
      <c r="R22" s="101">
        <v>66</v>
      </c>
      <c r="S22" s="101">
        <v>54</v>
      </c>
      <c r="T22" s="108">
        <v>36</v>
      </c>
      <c r="U22" s="108">
        <v>38</v>
      </c>
      <c r="V22" s="101">
        <v>4</v>
      </c>
      <c r="W22" s="101">
        <v>1</v>
      </c>
    </row>
    <row r="23" spans="1:23" s="46" customFormat="1" ht="46.9" customHeight="1">
      <c r="A23" s="10">
        <v>12</v>
      </c>
      <c r="B23" s="100" t="s">
        <v>26</v>
      </c>
      <c r="C23" s="101">
        <f t="shared" si="0"/>
        <v>1026</v>
      </c>
      <c r="D23" s="101">
        <f t="shared" si="1"/>
        <v>1093</v>
      </c>
      <c r="E23" s="108">
        <v>854</v>
      </c>
      <c r="F23" s="101">
        <f>'5-жадвал'!F23</f>
        <v>676</v>
      </c>
      <c r="G23" s="108">
        <v>172</v>
      </c>
      <c r="H23" s="101">
        <f>'5-жадвал'!N23</f>
        <v>417</v>
      </c>
      <c r="I23" s="101">
        <v>53</v>
      </c>
      <c r="J23" s="101">
        <v>779</v>
      </c>
      <c r="K23" s="101">
        <f t="shared" si="2"/>
        <v>261</v>
      </c>
      <c r="L23" s="101">
        <v>1</v>
      </c>
      <c r="M23" s="101">
        <v>111</v>
      </c>
      <c r="N23" s="101">
        <v>2</v>
      </c>
      <c r="O23" s="101">
        <v>147</v>
      </c>
      <c r="P23" s="101">
        <v>167</v>
      </c>
      <c r="Q23" s="101">
        <f t="shared" si="3"/>
        <v>791</v>
      </c>
      <c r="R23" s="101">
        <v>119</v>
      </c>
      <c r="S23" s="101">
        <v>16</v>
      </c>
      <c r="T23" s="108">
        <v>13</v>
      </c>
      <c r="U23" s="108">
        <v>16</v>
      </c>
      <c r="V23" s="101">
        <v>4</v>
      </c>
      <c r="W23" s="101">
        <v>1</v>
      </c>
    </row>
    <row r="24" spans="1:23" s="46" customFormat="1" ht="46.9" customHeight="1">
      <c r="A24" s="10">
        <v>13</v>
      </c>
      <c r="B24" s="100" t="s">
        <v>27</v>
      </c>
      <c r="C24" s="101">
        <f t="shared" si="0"/>
        <v>476</v>
      </c>
      <c r="D24" s="101">
        <f t="shared" si="1"/>
        <v>618</v>
      </c>
      <c r="E24" s="108">
        <v>349</v>
      </c>
      <c r="F24" s="101">
        <f>'5-жадвал'!F24</f>
        <v>407</v>
      </c>
      <c r="G24" s="108">
        <v>127</v>
      </c>
      <c r="H24" s="101">
        <f>'5-жадвал'!N24</f>
        <v>211</v>
      </c>
      <c r="I24" s="101">
        <v>36</v>
      </c>
      <c r="J24" s="101">
        <v>468</v>
      </c>
      <c r="K24" s="101">
        <f t="shared" si="2"/>
        <v>110</v>
      </c>
      <c r="L24" s="101">
        <v>1</v>
      </c>
      <c r="M24" s="101">
        <v>21</v>
      </c>
      <c r="N24" s="101">
        <v>2</v>
      </c>
      <c r="O24" s="101">
        <v>86</v>
      </c>
      <c r="P24" s="101">
        <v>76</v>
      </c>
      <c r="Q24" s="101">
        <f t="shared" si="3"/>
        <v>479</v>
      </c>
      <c r="R24" s="101">
        <v>29</v>
      </c>
      <c r="S24" s="101">
        <v>34</v>
      </c>
      <c r="T24" s="108">
        <v>11</v>
      </c>
      <c r="U24" s="108">
        <v>22</v>
      </c>
      <c r="V24" s="101">
        <v>2</v>
      </c>
      <c r="W24" s="101">
        <v>1</v>
      </c>
    </row>
    <row r="25" spans="1:23" s="46" customFormat="1" ht="46.9" customHeight="1">
      <c r="A25" s="10">
        <v>14</v>
      </c>
      <c r="B25" s="100" t="s">
        <v>28</v>
      </c>
      <c r="C25" s="101">
        <f t="shared" si="0"/>
        <v>5635</v>
      </c>
      <c r="D25" s="101">
        <f t="shared" si="1"/>
        <v>5786</v>
      </c>
      <c r="E25" s="108">
        <v>3044</v>
      </c>
      <c r="F25" s="101">
        <f>'5-жадвал'!F25</f>
        <v>2484</v>
      </c>
      <c r="G25" s="108">
        <v>2591</v>
      </c>
      <c r="H25" s="101">
        <f>'5-жадвал'!N25</f>
        <v>3302</v>
      </c>
      <c r="I25" s="101">
        <v>485</v>
      </c>
      <c r="J25" s="101">
        <v>4218</v>
      </c>
      <c r="K25" s="101">
        <f t="shared" si="2"/>
        <v>1087</v>
      </c>
      <c r="L25" s="101">
        <v>20</v>
      </c>
      <c r="M25" s="101">
        <v>10</v>
      </c>
      <c r="N25" s="101">
        <v>45</v>
      </c>
      <c r="O25" s="101">
        <v>1012</v>
      </c>
      <c r="P25" s="101">
        <v>1332</v>
      </c>
      <c r="Q25" s="101">
        <f t="shared" si="3"/>
        <v>4106</v>
      </c>
      <c r="R25" s="101">
        <v>117</v>
      </c>
      <c r="S25" s="101">
        <v>231</v>
      </c>
      <c r="T25" s="108">
        <v>122</v>
      </c>
      <c r="U25" s="108">
        <v>139</v>
      </c>
      <c r="V25" s="101">
        <v>2</v>
      </c>
      <c r="W25" s="101">
        <v>1</v>
      </c>
    </row>
    <row r="26" spans="1:23" s="46" customFormat="1" ht="46.9" customHeight="1">
      <c r="A26" s="10">
        <v>15</v>
      </c>
      <c r="B26" s="100" t="s">
        <v>29</v>
      </c>
      <c r="C26" s="101">
        <f t="shared" si="0"/>
        <v>24</v>
      </c>
      <c r="D26" s="101">
        <f t="shared" si="1"/>
        <v>40</v>
      </c>
      <c r="E26" s="108">
        <v>12</v>
      </c>
      <c r="F26" s="101">
        <f>'5-жадвал'!F26</f>
        <v>17</v>
      </c>
      <c r="G26" s="108">
        <v>12</v>
      </c>
      <c r="H26" s="101">
        <f>'5-жадвал'!N26</f>
        <v>23</v>
      </c>
      <c r="I26" s="101">
        <v>17</v>
      </c>
      <c r="J26" s="101">
        <v>23</v>
      </c>
      <c r="K26" s="101">
        <f t="shared" si="2"/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26</v>
      </c>
      <c r="Q26" s="101">
        <f t="shared" si="3"/>
        <v>9</v>
      </c>
      <c r="R26" s="101">
        <v>4</v>
      </c>
      <c r="S26" s="101">
        <v>1</v>
      </c>
      <c r="T26" s="108">
        <v>0</v>
      </c>
      <c r="U26" s="108">
        <v>0</v>
      </c>
      <c r="V26" s="101">
        <v>0</v>
      </c>
      <c r="W26" s="101">
        <v>0</v>
      </c>
    </row>
    <row r="27" spans="1:23" s="46" customFormat="1" ht="46.9" customHeight="1">
      <c r="A27" s="191" t="s">
        <v>73</v>
      </c>
      <c r="B27" s="191"/>
      <c r="C27" s="102">
        <f aca="true" t="shared" si="4" ref="C27:W27">SUM(C12:C26)</f>
        <v>16424</v>
      </c>
      <c r="D27" s="102">
        <f t="shared" si="4"/>
        <v>18958</v>
      </c>
      <c r="E27" s="102">
        <f t="shared" si="4"/>
        <v>11257</v>
      </c>
      <c r="F27" s="102">
        <f t="shared" si="4"/>
        <v>11583</v>
      </c>
      <c r="G27" s="102">
        <f t="shared" si="4"/>
        <v>5167</v>
      </c>
      <c r="H27" s="102">
        <f t="shared" si="4"/>
        <v>7375</v>
      </c>
      <c r="I27" s="128">
        <f t="shared" si="4"/>
        <v>1173</v>
      </c>
      <c r="J27" s="128">
        <f t="shared" si="4"/>
        <v>13705</v>
      </c>
      <c r="K27" s="128">
        <f t="shared" si="4"/>
        <v>4080</v>
      </c>
      <c r="L27" s="128">
        <f t="shared" si="4"/>
        <v>42</v>
      </c>
      <c r="M27" s="128">
        <f t="shared" si="4"/>
        <v>560</v>
      </c>
      <c r="N27" s="128">
        <f t="shared" si="4"/>
        <v>77</v>
      </c>
      <c r="O27" s="128">
        <f t="shared" si="4"/>
        <v>3401</v>
      </c>
      <c r="P27" s="102">
        <f t="shared" si="4"/>
        <v>3158</v>
      </c>
      <c r="Q27" s="102">
        <f t="shared" si="4"/>
        <v>14353</v>
      </c>
      <c r="R27" s="102">
        <f t="shared" si="4"/>
        <v>803</v>
      </c>
      <c r="S27" s="102">
        <f t="shared" si="4"/>
        <v>644</v>
      </c>
      <c r="T27" s="102">
        <f t="shared" si="4"/>
        <v>354</v>
      </c>
      <c r="U27" s="102">
        <f t="shared" si="4"/>
        <v>313</v>
      </c>
      <c r="V27" s="102">
        <f t="shared" si="4"/>
        <v>34</v>
      </c>
      <c r="W27" s="102">
        <f t="shared" si="4"/>
        <v>15</v>
      </c>
    </row>
    <row r="28" spans="2:19" ht="12.75">
      <c r="B28" s="103"/>
      <c r="C28" s="104"/>
      <c r="D28" s="104"/>
      <c r="E28" s="105"/>
      <c r="F28" s="105"/>
      <c r="G28" s="105"/>
      <c r="H28" s="105"/>
      <c r="I28" s="105"/>
      <c r="J28" s="105"/>
      <c r="K28" s="105"/>
      <c r="L28" s="104"/>
      <c r="M28" s="104"/>
      <c r="N28" s="104"/>
      <c r="O28" s="104"/>
      <c r="P28" s="104"/>
      <c r="Q28" s="104"/>
      <c r="R28" s="104"/>
      <c r="S28" s="104"/>
    </row>
    <row r="32" spans="7:16" ht="45.75">
      <c r="G32" s="14"/>
      <c r="H32" s="33"/>
      <c r="I32" s="15"/>
      <c r="J32" s="15"/>
      <c r="K32" s="15"/>
      <c r="L32" s="16"/>
      <c r="M32" s="16"/>
      <c r="N32" s="15"/>
      <c r="O32" s="15"/>
      <c r="P32" s="83"/>
    </row>
  </sheetData>
  <mergeCells count="28">
    <mergeCell ref="V2:W2"/>
    <mergeCell ref="V1:W1"/>
    <mergeCell ref="J5:L5"/>
    <mergeCell ref="V7:W9"/>
    <mergeCell ref="I8:I10"/>
    <mergeCell ref="T7:U9"/>
    <mergeCell ref="S8:S10"/>
    <mergeCell ref="E6:W6"/>
    <mergeCell ref="E7:H7"/>
    <mergeCell ref="A3:W3"/>
    <mergeCell ref="A4:W4"/>
    <mergeCell ref="Q5:W5"/>
    <mergeCell ref="A27:B27"/>
    <mergeCell ref="P8:P10"/>
    <mergeCell ref="Q8:Q10"/>
    <mergeCell ref="R8:R10"/>
    <mergeCell ref="K8:O8"/>
    <mergeCell ref="N9:N10"/>
    <mergeCell ref="E8:F9"/>
    <mergeCell ref="L9:M9"/>
    <mergeCell ref="G8:H9"/>
    <mergeCell ref="O9:O10"/>
    <mergeCell ref="A6:A10"/>
    <mergeCell ref="B6:B10"/>
    <mergeCell ref="C6:D9"/>
    <mergeCell ref="I7:S7"/>
    <mergeCell ref="J8:J10"/>
    <mergeCell ref="K9:K10"/>
  </mergeCells>
  <printOptions horizontalCentered="1"/>
  <pageMargins left="0.31496062992125984" right="0.2362204724409449" top="0.5905511811023623" bottom="0.7480314960629921" header="0.31496062992125984" footer="0.31496062992125984"/>
  <pageSetup fitToHeight="1" fitToWidth="1" horizontalDpi="600" verticalDpi="600" orientation="landscape" paperSize="9" scale="38" r:id="rId1"/>
  <ignoredErrors>
    <ignoredError sqref="E27:I27 J27:W27 C27:D2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zoomScale="30" zoomScaleNormal="30" workbookViewId="0" topLeftCell="A1"/>
  </sheetViews>
  <sheetFormatPr defaultColWidth="8.8515625" defaultRowHeight="12.75"/>
  <cols>
    <col min="1" max="1" width="8.57421875" style="67" customWidth="1"/>
    <col min="2" max="2" width="65.7109375" style="67" customWidth="1"/>
    <col min="3" max="4" width="16.7109375" style="67" customWidth="1"/>
    <col min="5" max="12" width="13.28125" style="67" customWidth="1"/>
    <col min="13" max="14" width="14.7109375" style="67" customWidth="1"/>
    <col min="15" max="18" width="13.28125" style="67" customWidth="1"/>
    <col min="19" max="20" width="13.7109375" style="67" customWidth="1"/>
    <col min="21" max="23" width="13.28125" style="67" customWidth="1"/>
    <col min="24" max="24" width="13.7109375" style="67" customWidth="1"/>
    <col min="25" max="26" width="14.7109375" style="67" customWidth="1"/>
    <col min="27" max="28" width="13.7109375" style="67" customWidth="1"/>
    <col min="29" max="30" width="13.28125" style="67" customWidth="1"/>
    <col min="31" max="32" width="14.7109375" style="67" customWidth="1"/>
    <col min="33" max="33" width="13.28125" style="67" customWidth="1"/>
    <col min="34" max="34" width="13.28125" style="74" customWidth="1"/>
    <col min="35" max="35" width="8.8515625" style="67" customWidth="1"/>
    <col min="36" max="36" width="26.57421875" style="67" customWidth="1"/>
    <col min="37" max="38" width="18.8515625" style="76" customWidth="1"/>
    <col min="39" max="16384" width="8.8515625" style="67" customWidth="1"/>
  </cols>
  <sheetData>
    <row r="1" spans="32:34" ht="37.5">
      <c r="AF1" s="200"/>
      <c r="AG1" s="200"/>
      <c r="AH1" s="200"/>
    </row>
    <row r="2" spans="32:34" ht="38.25">
      <c r="AF2" s="199" t="s">
        <v>44</v>
      </c>
      <c r="AG2" s="199"/>
      <c r="AH2" s="199"/>
    </row>
    <row r="3" spans="1:34" ht="36" customHeight="1">
      <c r="A3" s="202" t="s">
        <v>118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</row>
    <row r="4" spans="1:34" ht="36" customHeight="1">
      <c r="A4" s="202" t="s">
        <v>93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</row>
    <row r="5" spans="37:38" s="77" customFormat="1" ht="39" customHeight="1">
      <c r="AK5" s="78"/>
      <c r="AL5" s="78"/>
    </row>
    <row r="6" spans="1:34" ht="288.6" customHeight="1">
      <c r="A6" s="203" t="s">
        <v>0</v>
      </c>
      <c r="B6" s="203" t="s">
        <v>52</v>
      </c>
      <c r="C6" s="203" t="s">
        <v>68</v>
      </c>
      <c r="D6" s="203"/>
      <c r="E6" s="201" t="s">
        <v>15</v>
      </c>
      <c r="F6" s="201"/>
      <c r="G6" s="201" t="s">
        <v>16</v>
      </c>
      <c r="H6" s="201"/>
      <c r="I6" s="201" t="s">
        <v>17</v>
      </c>
      <c r="J6" s="201"/>
      <c r="K6" s="201" t="s">
        <v>18</v>
      </c>
      <c r="L6" s="201"/>
      <c r="M6" s="201" t="s">
        <v>19</v>
      </c>
      <c r="N6" s="201"/>
      <c r="O6" s="201" t="s">
        <v>20</v>
      </c>
      <c r="P6" s="201"/>
      <c r="Q6" s="201" t="s">
        <v>21</v>
      </c>
      <c r="R6" s="201"/>
      <c r="S6" s="201" t="s">
        <v>22</v>
      </c>
      <c r="T6" s="201"/>
      <c r="U6" s="201" t="s">
        <v>23</v>
      </c>
      <c r="V6" s="201"/>
      <c r="W6" s="201" t="s">
        <v>24</v>
      </c>
      <c r="X6" s="201"/>
      <c r="Y6" s="201" t="s">
        <v>25</v>
      </c>
      <c r="Z6" s="201"/>
      <c r="AA6" s="201" t="s">
        <v>26</v>
      </c>
      <c r="AB6" s="201"/>
      <c r="AC6" s="201" t="s">
        <v>27</v>
      </c>
      <c r="AD6" s="201"/>
      <c r="AE6" s="201" t="s">
        <v>28</v>
      </c>
      <c r="AF6" s="201"/>
      <c r="AG6" s="201" t="s">
        <v>45</v>
      </c>
      <c r="AH6" s="201"/>
    </row>
    <row r="7" spans="1:34" ht="41.45" customHeight="1">
      <c r="A7" s="203"/>
      <c r="B7" s="203"/>
      <c r="C7" s="68" t="s">
        <v>105</v>
      </c>
      <c r="D7" s="68" t="s">
        <v>107</v>
      </c>
      <c r="E7" s="32">
        <v>2019</v>
      </c>
      <c r="F7" s="32">
        <v>2020</v>
      </c>
      <c r="G7" s="32">
        <v>2019</v>
      </c>
      <c r="H7" s="32">
        <v>2020</v>
      </c>
      <c r="I7" s="32">
        <v>2019</v>
      </c>
      <c r="J7" s="32">
        <v>2020</v>
      </c>
      <c r="K7" s="32">
        <v>2019</v>
      </c>
      <c r="L7" s="32">
        <v>2020</v>
      </c>
      <c r="M7" s="32">
        <v>2019</v>
      </c>
      <c r="N7" s="32">
        <v>2020</v>
      </c>
      <c r="O7" s="32">
        <v>2019</v>
      </c>
      <c r="P7" s="32">
        <v>2020</v>
      </c>
      <c r="Q7" s="32">
        <v>2019</v>
      </c>
      <c r="R7" s="32">
        <v>2020</v>
      </c>
      <c r="S7" s="32">
        <v>2019</v>
      </c>
      <c r="T7" s="32">
        <v>2020</v>
      </c>
      <c r="U7" s="32">
        <v>2019</v>
      </c>
      <c r="V7" s="32">
        <v>2020</v>
      </c>
      <c r="W7" s="32">
        <v>2019</v>
      </c>
      <c r="X7" s="32">
        <v>2020</v>
      </c>
      <c r="Y7" s="32">
        <v>2019</v>
      </c>
      <c r="Z7" s="32">
        <v>2020</v>
      </c>
      <c r="AA7" s="32">
        <v>2019</v>
      </c>
      <c r="AB7" s="32">
        <v>2020</v>
      </c>
      <c r="AC7" s="32">
        <v>2019</v>
      </c>
      <c r="AD7" s="32">
        <v>2020</v>
      </c>
      <c r="AE7" s="32">
        <v>2019</v>
      </c>
      <c r="AF7" s="32">
        <v>2020</v>
      </c>
      <c r="AG7" s="32">
        <v>2019</v>
      </c>
      <c r="AH7" s="32">
        <v>2020</v>
      </c>
    </row>
    <row r="8" spans="1:36" ht="41.45" customHeight="1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  <c r="L8" s="69">
        <v>12</v>
      </c>
      <c r="M8" s="69">
        <v>13</v>
      </c>
      <c r="N8" s="69">
        <v>14</v>
      </c>
      <c r="O8" s="69">
        <v>15</v>
      </c>
      <c r="P8" s="69">
        <v>16</v>
      </c>
      <c r="Q8" s="69">
        <v>17</v>
      </c>
      <c r="R8" s="69">
        <v>18</v>
      </c>
      <c r="S8" s="69">
        <v>19</v>
      </c>
      <c r="T8" s="69">
        <v>20</v>
      </c>
      <c r="U8" s="69">
        <v>21</v>
      </c>
      <c r="V8" s="69">
        <v>22</v>
      </c>
      <c r="W8" s="69">
        <v>23</v>
      </c>
      <c r="X8" s="69">
        <v>24</v>
      </c>
      <c r="Y8" s="69">
        <v>25</v>
      </c>
      <c r="Z8" s="69">
        <v>26</v>
      </c>
      <c r="AA8" s="69">
        <v>27</v>
      </c>
      <c r="AB8" s="69">
        <v>28</v>
      </c>
      <c r="AC8" s="69">
        <v>29</v>
      </c>
      <c r="AD8" s="69">
        <v>30</v>
      </c>
      <c r="AE8" s="69">
        <v>31</v>
      </c>
      <c r="AF8" s="69">
        <v>32</v>
      </c>
      <c r="AG8" s="69">
        <v>33</v>
      </c>
      <c r="AH8" s="69">
        <v>34</v>
      </c>
      <c r="AJ8" s="98"/>
    </row>
    <row r="9" spans="1:36" ht="69.95" customHeight="1">
      <c r="A9" s="118">
        <v>1</v>
      </c>
      <c r="B9" s="121" t="s">
        <v>77</v>
      </c>
      <c r="C9" s="115">
        <f>E9+G9+I9+K9+M9+O9+Q9+S9+U9+W9+Y9+AA9+AC9+AE9+AG9</f>
        <v>3935</v>
      </c>
      <c r="D9" s="115">
        <f>F9+H9+J9+L9+N9+P9+R9+T9+V9+X9+Z9+AB9+AD9+AF9+AH9</f>
        <v>6610</v>
      </c>
      <c r="E9" s="123">
        <v>75</v>
      </c>
      <c r="F9" s="123">
        <v>191</v>
      </c>
      <c r="G9" s="123">
        <v>230</v>
      </c>
      <c r="H9" s="123">
        <v>249</v>
      </c>
      <c r="I9" s="123">
        <v>281</v>
      </c>
      <c r="J9" s="123">
        <v>365</v>
      </c>
      <c r="K9" s="123">
        <v>107</v>
      </c>
      <c r="L9" s="123">
        <v>195</v>
      </c>
      <c r="M9" s="123">
        <v>200</v>
      </c>
      <c r="N9" s="123">
        <v>589</v>
      </c>
      <c r="O9" s="123">
        <v>126</v>
      </c>
      <c r="P9" s="123">
        <v>281</v>
      </c>
      <c r="Q9" s="123">
        <v>136</v>
      </c>
      <c r="R9" s="123">
        <v>286</v>
      </c>
      <c r="S9" s="123">
        <v>303</v>
      </c>
      <c r="T9" s="123">
        <v>385</v>
      </c>
      <c r="U9" s="123">
        <v>81</v>
      </c>
      <c r="V9" s="123">
        <v>147</v>
      </c>
      <c r="W9" s="123">
        <v>178</v>
      </c>
      <c r="X9" s="123">
        <v>339</v>
      </c>
      <c r="Y9" s="123">
        <v>625</v>
      </c>
      <c r="Z9" s="123">
        <v>663</v>
      </c>
      <c r="AA9" s="123">
        <v>292</v>
      </c>
      <c r="AB9" s="123">
        <v>356</v>
      </c>
      <c r="AC9" s="123">
        <v>117</v>
      </c>
      <c r="AD9" s="123">
        <v>222</v>
      </c>
      <c r="AE9" s="123">
        <v>1181</v>
      </c>
      <c r="AF9" s="124">
        <v>2330</v>
      </c>
      <c r="AG9" s="124">
        <v>3</v>
      </c>
      <c r="AH9" s="116">
        <v>12</v>
      </c>
      <c r="AJ9" s="98"/>
    </row>
    <row r="10" spans="1:36" ht="69.95" customHeight="1">
      <c r="A10" s="118">
        <v>2</v>
      </c>
      <c r="B10" s="121" t="s">
        <v>78</v>
      </c>
      <c r="C10" s="115">
        <f aca="true" t="shared" si="0" ref="C10:C19">E10+G10+I10+K10+M10+O10+Q10+S10+U10+W10+Y10+AA10+AC10+AE10+AG10</f>
        <v>1039</v>
      </c>
      <c r="D10" s="115">
        <f aca="true" t="shared" si="1" ref="D10:D19">F10+H10+J10+L10+N10+P10+R10+T10+V10+X10+Z10+AB10+AD10+AF10+AH10</f>
        <v>1810</v>
      </c>
      <c r="E10" s="123">
        <v>25</v>
      </c>
      <c r="F10" s="123">
        <v>53</v>
      </c>
      <c r="G10" s="123">
        <v>39</v>
      </c>
      <c r="H10" s="123">
        <v>69</v>
      </c>
      <c r="I10" s="123">
        <v>43</v>
      </c>
      <c r="J10" s="123">
        <v>70</v>
      </c>
      <c r="K10" s="123">
        <v>22</v>
      </c>
      <c r="L10" s="123">
        <v>40</v>
      </c>
      <c r="M10" s="123">
        <v>95</v>
      </c>
      <c r="N10" s="123">
        <v>195</v>
      </c>
      <c r="O10" s="123">
        <v>35</v>
      </c>
      <c r="P10" s="123">
        <v>40</v>
      </c>
      <c r="Q10" s="123">
        <v>47</v>
      </c>
      <c r="R10" s="123">
        <v>95</v>
      </c>
      <c r="S10" s="123">
        <v>69</v>
      </c>
      <c r="T10" s="123">
        <v>143</v>
      </c>
      <c r="U10" s="123">
        <v>27</v>
      </c>
      <c r="V10" s="123">
        <v>50</v>
      </c>
      <c r="W10" s="123">
        <v>70</v>
      </c>
      <c r="X10" s="123">
        <v>127</v>
      </c>
      <c r="Y10" s="123">
        <v>97</v>
      </c>
      <c r="Z10" s="123">
        <v>216</v>
      </c>
      <c r="AA10" s="123">
        <v>52</v>
      </c>
      <c r="AB10" s="123">
        <v>79</v>
      </c>
      <c r="AC10" s="123">
        <v>27</v>
      </c>
      <c r="AD10" s="123">
        <v>82</v>
      </c>
      <c r="AE10" s="123">
        <v>390</v>
      </c>
      <c r="AF10" s="124">
        <v>550</v>
      </c>
      <c r="AG10" s="124">
        <v>1</v>
      </c>
      <c r="AH10" s="116">
        <v>1</v>
      </c>
      <c r="AJ10" s="98"/>
    </row>
    <row r="11" spans="1:36" ht="69.95" customHeight="1">
      <c r="A11" s="118">
        <v>3</v>
      </c>
      <c r="B11" s="121" t="s">
        <v>79</v>
      </c>
      <c r="C11" s="115">
        <f t="shared" si="0"/>
        <v>664</v>
      </c>
      <c r="D11" s="115">
        <f t="shared" si="1"/>
        <v>2176</v>
      </c>
      <c r="E11" s="123">
        <v>6</v>
      </c>
      <c r="F11" s="123">
        <v>37</v>
      </c>
      <c r="G11" s="123">
        <v>23</v>
      </c>
      <c r="H11" s="123">
        <v>66</v>
      </c>
      <c r="I11" s="123">
        <v>24</v>
      </c>
      <c r="J11" s="123">
        <v>90</v>
      </c>
      <c r="K11" s="123">
        <v>16</v>
      </c>
      <c r="L11" s="123">
        <v>121</v>
      </c>
      <c r="M11" s="123">
        <v>44</v>
      </c>
      <c r="N11" s="123">
        <v>476</v>
      </c>
      <c r="O11" s="123">
        <v>7</v>
      </c>
      <c r="P11" s="123">
        <v>149</v>
      </c>
      <c r="Q11" s="123">
        <v>10</v>
      </c>
      <c r="R11" s="123">
        <v>87</v>
      </c>
      <c r="S11" s="123">
        <v>42</v>
      </c>
      <c r="T11" s="123">
        <v>324</v>
      </c>
      <c r="U11" s="123">
        <v>10</v>
      </c>
      <c r="V11" s="123">
        <v>93</v>
      </c>
      <c r="W11" s="123">
        <v>45</v>
      </c>
      <c r="X11" s="123">
        <v>177</v>
      </c>
      <c r="Y11" s="123">
        <v>88</v>
      </c>
      <c r="Z11" s="123">
        <v>222</v>
      </c>
      <c r="AA11" s="123">
        <v>42</v>
      </c>
      <c r="AB11" s="123">
        <v>96</v>
      </c>
      <c r="AC11" s="123">
        <v>13</v>
      </c>
      <c r="AD11" s="123">
        <v>67</v>
      </c>
      <c r="AE11" s="123">
        <v>294</v>
      </c>
      <c r="AF11" s="124">
        <v>171</v>
      </c>
      <c r="AG11" s="124">
        <v>0</v>
      </c>
      <c r="AH11" s="116">
        <v>0</v>
      </c>
      <c r="AJ11" s="98"/>
    </row>
    <row r="12" spans="1:36" ht="69.95" customHeight="1">
      <c r="A12" s="118">
        <v>4</v>
      </c>
      <c r="B12" s="121" t="s">
        <v>80</v>
      </c>
      <c r="C12" s="115">
        <f t="shared" si="0"/>
        <v>64</v>
      </c>
      <c r="D12" s="115">
        <f t="shared" si="1"/>
        <v>166</v>
      </c>
      <c r="E12" s="123">
        <v>4</v>
      </c>
      <c r="F12" s="123">
        <v>4</v>
      </c>
      <c r="G12" s="123">
        <v>3</v>
      </c>
      <c r="H12" s="123">
        <v>3</v>
      </c>
      <c r="I12" s="123">
        <v>2</v>
      </c>
      <c r="J12" s="123">
        <v>4</v>
      </c>
      <c r="K12" s="123">
        <v>2</v>
      </c>
      <c r="L12" s="123">
        <v>0</v>
      </c>
      <c r="M12" s="123">
        <v>5</v>
      </c>
      <c r="N12" s="123">
        <v>17</v>
      </c>
      <c r="O12" s="123">
        <v>0</v>
      </c>
      <c r="P12" s="123">
        <v>1</v>
      </c>
      <c r="Q12" s="123">
        <v>2</v>
      </c>
      <c r="R12" s="123">
        <v>8</v>
      </c>
      <c r="S12" s="123">
        <v>6</v>
      </c>
      <c r="T12" s="123">
        <v>6</v>
      </c>
      <c r="U12" s="123">
        <v>0</v>
      </c>
      <c r="V12" s="123">
        <v>19</v>
      </c>
      <c r="W12" s="123">
        <v>0</v>
      </c>
      <c r="X12" s="123">
        <v>3</v>
      </c>
      <c r="Y12" s="123">
        <v>8</v>
      </c>
      <c r="Z12" s="123">
        <v>39</v>
      </c>
      <c r="AA12" s="123">
        <v>5</v>
      </c>
      <c r="AB12" s="123">
        <v>4</v>
      </c>
      <c r="AC12" s="123">
        <v>2</v>
      </c>
      <c r="AD12" s="123">
        <v>2</v>
      </c>
      <c r="AE12" s="123">
        <v>25</v>
      </c>
      <c r="AF12" s="124">
        <v>56</v>
      </c>
      <c r="AG12" s="124">
        <v>0</v>
      </c>
      <c r="AH12" s="116">
        <v>0</v>
      </c>
      <c r="AJ12" s="98"/>
    </row>
    <row r="13" spans="1:36" ht="99.95" customHeight="1">
      <c r="A13" s="118">
        <v>5</v>
      </c>
      <c r="B13" s="121" t="s">
        <v>81</v>
      </c>
      <c r="C13" s="115">
        <f t="shared" si="0"/>
        <v>13</v>
      </c>
      <c r="D13" s="115">
        <f t="shared" si="1"/>
        <v>20</v>
      </c>
      <c r="E13" s="123">
        <v>0</v>
      </c>
      <c r="F13" s="123">
        <v>2</v>
      </c>
      <c r="G13" s="123">
        <v>2</v>
      </c>
      <c r="H13" s="123">
        <v>0</v>
      </c>
      <c r="I13" s="123">
        <v>0</v>
      </c>
      <c r="J13" s="123">
        <v>0</v>
      </c>
      <c r="K13" s="123">
        <v>0</v>
      </c>
      <c r="L13" s="123">
        <v>1</v>
      </c>
      <c r="M13" s="123">
        <v>1</v>
      </c>
      <c r="N13" s="123">
        <v>9</v>
      </c>
      <c r="O13" s="123">
        <v>3</v>
      </c>
      <c r="P13" s="123">
        <v>1</v>
      </c>
      <c r="Q13" s="123">
        <v>0</v>
      </c>
      <c r="R13" s="123">
        <v>1</v>
      </c>
      <c r="S13" s="123">
        <v>0</v>
      </c>
      <c r="T13" s="123">
        <v>0</v>
      </c>
      <c r="U13" s="123">
        <v>0</v>
      </c>
      <c r="V13" s="123">
        <v>0</v>
      </c>
      <c r="W13" s="123">
        <v>4</v>
      </c>
      <c r="X13" s="123">
        <v>1</v>
      </c>
      <c r="Y13" s="123">
        <v>2</v>
      </c>
      <c r="Z13" s="123">
        <v>1</v>
      </c>
      <c r="AA13" s="123">
        <v>0</v>
      </c>
      <c r="AB13" s="123">
        <v>0</v>
      </c>
      <c r="AC13" s="123">
        <v>0</v>
      </c>
      <c r="AD13" s="123">
        <v>3</v>
      </c>
      <c r="AE13" s="123">
        <v>1</v>
      </c>
      <c r="AF13" s="124">
        <v>1</v>
      </c>
      <c r="AG13" s="124">
        <v>0</v>
      </c>
      <c r="AH13" s="116">
        <v>0</v>
      </c>
      <c r="AJ13" s="98"/>
    </row>
    <row r="14" spans="1:36" ht="99.95" customHeight="1">
      <c r="A14" s="118">
        <v>6</v>
      </c>
      <c r="B14" s="121" t="s">
        <v>82</v>
      </c>
      <c r="C14" s="115">
        <f t="shared" si="0"/>
        <v>161</v>
      </c>
      <c r="D14" s="115">
        <f t="shared" si="1"/>
        <v>237</v>
      </c>
      <c r="E14" s="123">
        <v>5</v>
      </c>
      <c r="F14" s="123">
        <v>10</v>
      </c>
      <c r="G14" s="123">
        <v>3</v>
      </c>
      <c r="H14" s="123">
        <v>10</v>
      </c>
      <c r="I14" s="123">
        <v>7</v>
      </c>
      <c r="J14" s="123">
        <v>14</v>
      </c>
      <c r="K14" s="123">
        <v>1</v>
      </c>
      <c r="L14" s="123">
        <v>16</v>
      </c>
      <c r="M14" s="123">
        <v>19</v>
      </c>
      <c r="N14" s="123">
        <v>37</v>
      </c>
      <c r="O14" s="123">
        <v>5</v>
      </c>
      <c r="P14" s="123">
        <v>19</v>
      </c>
      <c r="Q14" s="123">
        <v>11</v>
      </c>
      <c r="R14" s="123">
        <v>8</v>
      </c>
      <c r="S14" s="123">
        <v>15</v>
      </c>
      <c r="T14" s="123">
        <v>18</v>
      </c>
      <c r="U14" s="123">
        <v>1</v>
      </c>
      <c r="V14" s="123">
        <v>7</v>
      </c>
      <c r="W14" s="123">
        <v>7</v>
      </c>
      <c r="X14" s="123">
        <v>38</v>
      </c>
      <c r="Y14" s="123">
        <v>13</v>
      </c>
      <c r="Z14" s="123">
        <v>28</v>
      </c>
      <c r="AA14" s="123">
        <v>15</v>
      </c>
      <c r="AB14" s="123">
        <v>12</v>
      </c>
      <c r="AC14" s="123">
        <v>8</v>
      </c>
      <c r="AD14" s="123">
        <v>7</v>
      </c>
      <c r="AE14" s="123">
        <v>51</v>
      </c>
      <c r="AF14" s="124">
        <v>13</v>
      </c>
      <c r="AG14" s="124">
        <v>0</v>
      </c>
      <c r="AH14" s="116">
        <v>0</v>
      </c>
      <c r="AJ14" s="98"/>
    </row>
    <row r="15" spans="1:36" ht="120" customHeight="1">
      <c r="A15" s="118">
        <v>7</v>
      </c>
      <c r="B15" s="121" t="s">
        <v>83</v>
      </c>
      <c r="C15" s="115">
        <f t="shared" si="0"/>
        <v>12</v>
      </c>
      <c r="D15" s="115">
        <f t="shared" si="1"/>
        <v>43</v>
      </c>
      <c r="E15" s="123">
        <v>1</v>
      </c>
      <c r="F15" s="123">
        <v>2</v>
      </c>
      <c r="G15" s="123">
        <v>1</v>
      </c>
      <c r="H15" s="123">
        <v>0</v>
      </c>
      <c r="I15" s="123">
        <v>1</v>
      </c>
      <c r="J15" s="123">
        <v>2</v>
      </c>
      <c r="K15" s="123">
        <v>0</v>
      </c>
      <c r="L15" s="123">
        <v>0</v>
      </c>
      <c r="M15" s="123">
        <v>1</v>
      </c>
      <c r="N15" s="123">
        <v>9</v>
      </c>
      <c r="O15" s="123">
        <v>1</v>
      </c>
      <c r="P15" s="123">
        <v>3</v>
      </c>
      <c r="Q15" s="123">
        <v>0</v>
      </c>
      <c r="R15" s="123">
        <v>0</v>
      </c>
      <c r="S15" s="123">
        <v>1</v>
      </c>
      <c r="T15" s="123">
        <v>1</v>
      </c>
      <c r="U15" s="123">
        <v>0</v>
      </c>
      <c r="V15" s="123">
        <v>1</v>
      </c>
      <c r="W15" s="123">
        <v>0</v>
      </c>
      <c r="X15" s="123">
        <v>1</v>
      </c>
      <c r="Y15" s="123">
        <v>1</v>
      </c>
      <c r="Z15" s="123">
        <v>7</v>
      </c>
      <c r="AA15" s="123">
        <v>1</v>
      </c>
      <c r="AB15" s="123">
        <v>5</v>
      </c>
      <c r="AC15" s="123">
        <v>1</v>
      </c>
      <c r="AD15" s="123">
        <v>3</v>
      </c>
      <c r="AE15" s="123">
        <v>3</v>
      </c>
      <c r="AF15" s="124">
        <v>9</v>
      </c>
      <c r="AG15" s="124">
        <v>0</v>
      </c>
      <c r="AH15" s="116">
        <v>0</v>
      </c>
      <c r="AJ15" s="98"/>
    </row>
    <row r="16" spans="1:36" ht="99.95" customHeight="1">
      <c r="A16" s="118">
        <v>8</v>
      </c>
      <c r="B16" s="121" t="s">
        <v>84</v>
      </c>
      <c r="C16" s="115">
        <f t="shared" si="0"/>
        <v>380</v>
      </c>
      <c r="D16" s="115">
        <f t="shared" si="1"/>
        <v>1495</v>
      </c>
      <c r="E16" s="123">
        <v>17</v>
      </c>
      <c r="F16" s="123">
        <v>69</v>
      </c>
      <c r="G16" s="123">
        <v>26</v>
      </c>
      <c r="H16" s="123">
        <v>84</v>
      </c>
      <c r="I16" s="123">
        <v>21</v>
      </c>
      <c r="J16" s="123">
        <v>60</v>
      </c>
      <c r="K16" s="123">
        <v>14</v>
      </c>
      <c r="L16" s="123">
        <v>51</v>
      </c>
      <c r="M16" s="123">
        <v>39</v>
      </c>
      <c r="N16" s="123">
        <v>145</v>
      </c>
      <c r="O16" s="123">
        <v>18</v>
      </c>
      <c r="P16" s="123">
        <v>30</v>
      </c>
      <c r="Q16" s="123">
        <v>23</v>
      </c>
      <c r="R16" s="123">
        <v>76</v>
      </c>
      <c r="S16" s="123">
        <v>23</v>
      </c>
      <c r="T16" s="123">
        <v>87</v>
      </c>
      <c r="U16" s="123">
        <v>12</v>
      </c>
      <c r="V16" s="123">
        <v>36</v>
      </c>
      <c r="W16" s="123">
        <v>34</v>
      </c>
      <c r="X16" s="123">
        <v>99</v>
      </c>
      <c r="Y16" s="123">
        <v>45</v>
      </c>
      <c r="Z16" s="123">
        <v>179</v>
      </c>
      <c r="AA16" s="123">
        <v>22</v>
      </c>
      <c r="AB16" s="123">
        <v>90</v>
      </c>
      <c r="AC16" s="123">
        <v>8</v>
      </c>
      <c r="AD16" s="123">
        <v>61</v>
      </c>
      <c r="AE16" s="123">
        <v>78</v>
      </c>
      <c r="AF16" s="124">
        <v>428</v>
      </c>
      <c r="AG16" s="124">
        <v>0</v>
      </c>
      <c r="AH16" s="116">
        <v>0</v>
      </c>
      <c r="AJ16" s="98"/>
    </row>
    <row r="17" spans="1:36" ht="120" customHeight="1">
      <c r="A17" s="118">
        <v>9</v>
      </c>
      <c r="B17" s="121" t="s">
        <v>85</v>
      </c>
      <c r="C17" s="115">
        <f t="shared" si="0"/>
        <v>175</v>
      </c>
      <c r="D17" s="115">
        <f t="shared" si="1"/>
        <v>234</v>
      </c>
      <c r="E17" s="123">
        <v>3</v>
      </c>
      <c r="F17" s="123">
        <v>13</v>
      </c>
      <c r="G17" s="123">
        <v>8</v>
      </c>
      <c r="H17" s="123">
        <v>3</v>
      </c>
      <c r="I17" s="123">
        <v>2</v>
      </c>
      <c r="J17" s="123">
        <v>3</v>
      </c>
      <c r="K17" s="123">
        <v>6</v>
      </c>
      <c r="L17" s="123">
        <v>2</v>
      </c>
      <c r="M17" s="123">
        <v>22</v>
      </c>
      <c r="N17" s="123">
        <v>27</v>
      </c>
      <c r="O17" s="123">
        <v>5</v>
      </c>
      <c r="P17" s="123">
        <v>6</v>
      </c>
      <c r="Q17" s="123">
        <v>6</v>
      </c>
      <c r="R17" s="123">
        <v>9</v>
      </c>
      <c r="S17" s="123">
        <v>19</v>
      </c>
      <c r="T17" s="123">
        <v>6</v>
      </c>
      <c r="U17" s="123">
        <v>4</v>
      </c>
      <c r="V17" s="123">
        <v>5</v>
      </c>
      <c r="W17" s="123">
        <v>12</v>
      </c>
      <c r="X17" s="123">
        <v>6</v>
      </c>
      <c r="Y17" s="123">
        <v>18</v>
      </c>
      <c r="Z17" s="123">
        <v>6</v>
      </c>
      <c r="AA17" s="123">
        <v>13</v>
      </c>
      <c r="AB17" s="123">
        <v>5</v>
      </c>
      <c r="AC17" s="123">
        <v>10</v>
      </c>
      <c r="AD17" s="123">
        <v>11</v>
      </c>
      <c r="AE17" s="123">
        <v>47</v>
      </c>
      <c r="AF17" s="124">
        <v>130</v>
      </c>
      <c r="AG17" s="124">
        <v>0</v>
      </c>
      <c r="AH17" s="116">
        <v>2</v>
      </c>
      <c r="AJ17" s="98"/>
    </row>
    <row r="18" spans="1:36" ht="120" customHeight="1">
      <c r="A18" s="118">
        <v>10</v>
      </c>
      <c r="B18" s="122" t="s">
        <v>86</v>
      </c>
      <c r="C18" s="115">
        <f t="shared" si="0"/>
        <v>65</v>
      </c>
      <c r="D18" s="115">
        <f t="shared" si="1"/>
        <v>93</v>
      </c>
      <c r="E18" s="123">
        <v>0</v>
      </c>
      <c r="F18" s="123">
        <v>4</v>
      </c>
      <c r="G18" s="123">
        <v>1</v>
      </c>
      <c r="H18" s="123">
        <v>3</v>
      </c>
      <c r="I18" s="123">
        <v>4</v>
      </c>
      <c r="J18" s="123">
        <v>1</v>
      </c>
      <c r="K18" s="123">
        <v>2</v>
      </c>
      <c r="L18" s="123">
        <v>1</v>
      </c>
      <c r="M18" s="123">
        <v>5</v>
      </c>
      <c r="N18" s="123">
        <v>7</v>
      </c>
      <c r="O18" s="123">
        <v>2</v>
      </c>
      <c r="P18" s="123">
        <v>11</v>
      </c>
      <c r="Q18" s="123">
        <v>6</v>
      </c>
      <c r="R18" s="123">
        <v>2</v>
      </c>
      <c r="S18" s="123">
        <v>3</v>
      </c>
      <c r="T18" s="123">
        <v>5</v>
      </c>
      <c r="U18" s="123">
        <v>0</v>
      </c>
      <c r="V18" s="123">
        <v>3</v>
      </c>
      <c r="W18" s="123">
        <v>2</v>
      </c>
      <c r="X18" s="123">
        <v>4</v>
      </c>
      <c r="Y18" s="123">
        <v>4</v>
      </c>
      <c r="Z18" s="123">
        <v>19</v>
      </c>
      <c r="AA18" s="123">
        <v>5</v>
      </c>
      <c r="AB18" s="123">
        <v>6</v>
      </c>
      <c r="AC18" s="123">
        <v>5</v>
      </c>
      <c r="AD18" s="123">
        <v>6</v>
      </c>
      <c r="AE18" s="123">
        <v>25</v>
      </c>
      <c r="AF18" s="124">
        <v>21</v>
      </c>
      <c r="AG18" s="124">
        <v>1</v>
      </c>
      <c r="AH18" s="116">
        <v>0</v>
      </c>
      <c r="AJ18" s="98"/>
    </row>
    <row r="19" spans="1:36" ht="150" customHeight="1">
      <c r="A19" s="118">
        <v>11</v>
      </c>
      <c r="B19" s="121" t="s">
        <v>87</v>
      </c>
      <c r="C19" s="115">
        <f t="shared" si="0"/>
        <v>9916</v>
      </c>
      <c r="D19" s="115">
        <f t="shared" si="1"/>
        <v>6074</v>
      </c>
      <c r="E19" s="125">
        <v>314</v>
      </c>
      <c r="F19" s="125">
        <v>256</v>
      </c>
      <c r="G19" s="125">
        <v>341</v>
      </c>
      <c r="H19" s="125">
        <v>301</v>
      </c>
      <c r="I19" s="125">
        <v>513</v>
      </c>
      <c r="J19" s="125">
        <v>303</v>
      </c>
      <c r="K19" s="125">
        <v>310</v>
      </c>
      <c r="L19" s="125">
        <v>147</v>
      </c>
      <c r="M19" s="125">
        <v>859</v>
      </c>
      <c r="N19" s="125">
        <v>460</v>
      </c>
      <c r="O19" s="125">
        <v>331</v>
      </c>
      <c r="P19" s="125">
        <v>142</v>
      </c>
      <c r="Q19" s="125">
        <v>399</v>
      </c>
      <c r="R19" s="125">
        <v>352</v>
      </c>
      <c r="S19" s="125">
        <v>786</v>
      </c>
      <c r="T19" s="125">
        <v>269</v>
      </c>
      <c r="U19" s="125">
        <v>223</v>
      </c>
      <c r="V19" s="125">
        <v>179</v>
      </c>
      <c r="W19" s="125">
        <v>611</v>
      </c>
      <c r="X19" s="125">
        <v>380</v>
      </c>
      <c r="Y19" s="125">
        <v>806</v>
      </c>
      <c r="Z19" s="125">
        <v>589</v>
      </c>
      <c r="AA19" s="125">
        <v>579</v>
      </c>
      <c r="AB19" s="125">
        <v>440</v>
      </c>
      <c r="AC19" s="125">
        <v>285</v>
      </c>
      <c r="AD19" s="125">
        <v>150</v>
      </c>
      <c r="AE19" s="125">
        <v>3540</v>
      </c>
      <c r="AF19" s="126">
        <v>2081</v>
      </c>
      <c r="AG19" s="126">
        <v>19</v>
      </c>
      <c r="AH19" s="117">
        <v>25</v>
      </c>
      <c r="AJ19" s="98"/>
    </row>
    <row r="20" spans="1:38" s="119" customFormat="1" ht="75" customHeight="1">
      <c r="A20" s="204" t="s">
        <v>73</v>
      </c>
      <c r="B20" s="204"/>
      <c r="C20" s="118">
        <f>SUM(C9:C19)</f>
        <v>16424</v>
      </c>
      <c r="D20" s="118">
        <f>SUM(D9:D19)</f>
        <v>18958</v>
      </c>
      <c r="E20" s="118">
        <f>SUM(E9:E19)</f>
        <v>450</v>
      </c>
      <c r="F20" s="118">
        <f aca="true" t="shared" si="2" ref="F20:AH20">SUM(F9:F19)</f>
        <v>641</v>
      </c>
      <c r="G20" s="118">
        <f t="shared" si="2"/>
        <v>677</v>
      </c>
      <c r="H20" s="118">
        <f t="shared" si="2"/>
        <v>788</v>
      </c>
      <c r="I20" s="118">
        <f t="shared" si="2"/>
        <v>898</v>
      </c>
      <c r="J20" s="118">
        <f t="shared" si="2"/>
        <v>912</v>
      </c>
      <c r="K20" s="118">
        <f t="shared" si="2"/>
        <v>480</v>
      </c>
      <c r="L20" s="118">
        <f t="shared" si="2"/>
        <v>574</v>
      </c>
      <c r="M20" s="118">
        <f t="shared" si="2"/>
        <v>1290</v>
      </c>
      <c r="N20" s="118">
        <f t="shared" si="2"/>
        <v>1971</v>
      </c>
      <c r="O20" s="118">
        <f t="shared" si="2"/>
        <v>533</v>
      </c>
      <c r="P20" s="118">
        <f t="shared" si="2"/>
        <v>683</v>
      </c>
      <c r="Q20" s="118">
        <f t="shared" si="2"/>
        <v>640</v>
      </c>
      <c r="R20" s="118">
        <f t="shared" si="2"/>
        <v>924</v>
      </c>
      <c r="S20" s="118">
        <f t="shared" si="2"/>
        <v>1267</v>
      </c>
      <c r="T20" s="118">
        <f t="shared" si="2"/>
        <v>1244</v>
      </c>
      <c r="U20" s="118">
        <f t="shared" si="2"/>
        <v>358</v>
      </c>
      <c r="V20" s="118">
        <f t="shared" si="2"/>
        <v>540</v>
      </c>
      <c r="W20" s="118">
        <f t="shared" si="2"/>
        <v>963</v>
      </c>
      <c r="X20" s="118">
        <f t="shared" si="2"/>
        <v>1175</v>
      </c>
      <c r="Y20" s="118">
        <f t="shared" si="2"/>
        <v>1707</v>
      </c>
      <c r="Z20" s="118">
        <f t="shared" si="2"/>
        <v>1969</v>
      </c>
      <c r="AA20" s="118">
        <f t="shared" si="2"/>
        <v>1026</v>
      </c>
      <c r="AB20" s="118">
        <f t="shared" si="2"/>
        <v>1093</v>
      </c>
      <c r="AC20" s="118">
        <f t="shared" si="2"/>
        <v>476</v>
      </c>
      <c r="AD20" s="118">
        <f t="shared" si="2"/>
        <v>614</v>
      </c>
      <c r="AE20" s="118">
        <f t="shared" si="2"/>
        <v>5635</v>
      </c>
      <c r="AF20" s="118">
        <f t="shared" si="2"/>
        <v>5790</v>
      </c>
      <c r="AG20" s="118">
        <f t="shared" si="2"/>
        <v>24</v>
      </c>
      <c r="AH20" s="118">
        <f t="shared" si="2"/>
        <v>40</v>
      </c>
      <c r="AJ20" s="98"/>
      <c r="AK20" s="120"/>
      <c r="AL20" s="120"/>
    </row>
    <row r="21" spans="3:38" s="71" customFormat="1" ht="50.1" customHeight="1">
      <c r="C21" s="70"/>
      <c r="E21" s="72"/>
      <c r="F21" s="72"/>
      <c r="G21" s="72"/>
      <c r="H21" s="72"/>
      <c r="I21" s="72"/>
      <c r="J21" s="72"/>
      <c r="K21" s="73"/>
      <c r="L21" s="73"/>
      <c r="M21" s="72"/>
      <c r="AF21" s="75"/>
      <c r="AK21" s="76"/>
      <c r="AL21" s="76"/>
    </row>
    <row r="23" spans="10:22" ht="61.5">
      <c r="J23" s="84"/>
      <c r="K23" s="85"/>
      <c r="L23" s="85"/>
      <c r="M23" s="86"/>
      <c r="N23" s="87"/>
      <c r="O23" s="87"/>
      <c r="P23" s="87"/>
      <c r="Q23" s="86"/>
      <c r="R23" s="87"/>
      <c r="S23" s="87"/>
      <c r="T23" s="87"/>
      <c r="U23" s="86"/>
      <c r="V23" s="86"/>
    </row>
  </sheetData>
  <mergeCells count="23">
    <mergeCell ref="A20:B20"/>
    <mergeCell ref="M6:N6"/>
    <mergeCell ref="G6:H6"/>
    <mergeCell ref="AG6:AH6"/>
    <mergeCell ref="S6:T6"/>
    <mergeCell ref="U6:V6"/>
    <mergeCell ref="I6:J6"/>
    <mergeCell ref="K6:L6"/>
    <mergeCell ref="O6:P6"/>
    <mergeCell ref="Q6:R6"/>
    <mergeCell ref="AF2:AH2"/>
    <mergeCell ref="AF1:AH1"/>
    <mergeCell ref="W6:X6"/>
    <mergeCell ref="A3:AH3"/>
    <mergeCell ref="A4:AH4"/>
    <mergeCell ref="Y6:Z6"/>
    <mergeCell ref="AA6:AB6"/>
    <mergeCell ref="AC6:AD6"/>
    <mergeCell ref="AE6:AF6"/>
    <mergeCell ref="C6:D6"/>
    <mergeCell ref="E6:F6"/>
    <mergeCell ref="A6:A7"/>
    <mergeCell ref="B6:B7"/>
  </mergeCells>
  <printOptions horizontalCentered="1"/>
  <pageMargins left="0.31496062992125984" right="0.2362204724409449" top="0.5905511811023623" bottom="0.7480314960629921" header="0.31496062992125984" footer="0.31496062992125984"/>
  <pageSetup fitToHeight="1" fitToWidth="1" horizontalDpi="600" verticalDpi="600" orientation="landscape" paperSize="9" scale="27" r:id="rId1"/>
  <ignoredErrors>
    <ignoredError sqref="C20:AH2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view="pageBreakPreview" zoomScale="55" zoomScaleSheetLayoutView="55" workbookViewId="0" topLeftCell="A1"/>
  </sheetViews>
  <sheetFormatPr defaultColWidth="9.28125" defaultRowHeight="12.75"/>
  <cols>
    <col min="1" max="1" width="6.00390625" style="45" customWidth="1"/>
    <col min="2" max="2" width="49.00390625" style="45" customWidth="1"/>
    <col min="3" max="4" width="14.7109375" style="45" customWidth="1"/>
    <col min="5" max="20" width="12.7109375" style="45" customWidth="1"/>
    <col min="21" max="21" width="9.28125" style="45" customWidth="1"/>
    <col min="22" max="22" width="15.00390625" style="45" bestFit="1" customWidth="1"/>
    <col min="23" max="16384" width="9.28125" style="45" customWidth="1"/>
  </cols>
  <sheetData>
    <row r="1" spans="19:20" ht="12.75">
      <c r="S1" s="63"/>
      <c r="T1" s="64"/>
    </row>
    <row r="2" spans="19:20" ht="12.75">
      <c r="S2" s="65" t="s">
        <v>14</v>
      </c>
      <c r="T2" s="64"/>
    </row>
    <row r="3" spans="1:20" ht="30" customHeight="1">
      <c r="A3" s="205" t="s">
        <v>118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20" ht="34.5" customHeight="1">
      <c r="A4" s="205" t="s">
        <v>63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</row>
    <row r="5" spans="1:20" ht="27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06"/>
      <c r="N5" s="206"/>
      <c r="O5" s="206"/>
      <c r="P5" s="206"/>
      <c r="Q5" s="206"/>
      <c r="R5" s="206"/>
      <c r="S5" s="206"/>
      <c r="T5" s="206"/>
    </row>
    <row r="6" spans="1:20" s="46" customFormat="1" ht="21.6" customHeight="1">
      <c r="A6" s="181" t="s">
        <v>0</v>
      </c>
      <c r="B6" s="181" t="s">
        <v>88</v>
      </c>
      <c r="C6" s="181" t="s">
        <v>10</v>
      </c>
      <c r="D6" s="181"/>
      <c r="E6" s="181" t="s">
        <v>100</v>
      </c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</row>
    <row r="7" spans="1:20" s="46" customFormat="1" ht="20.45" customHeight="1">
      <c r="A7" s="181"/>
      <c r="B7" s="181"/>
      <c r="C7" s="181"/>
      <c r="D7" s="181"/>
      <c r="E7" s="181" t="s">
        <v>64</v>
      </c>
      <c r="F7" s="181"/>
      <c r="G7" s="181"/>
      <c r="H7" s="181"/>
      <c r="I7" s="181"/>
      <c r="J7" s="181"/>
      <c r="K7" s="181"/>
      <c r="L7" s="181"/>
      <c r="M7" s="207" t="s">
        <v>65</v>
      </c>
      <c r="N7" s="207"/>
      <c r="O7" s="207"/>
      <c r="P7" s="207"/>
      <c r="Q7" s="207"/>
      <c r="R7" s="207"/>
      <c r="S7" s="207"/>
      <c r="T7" s="207"/>
    </row>
    <row r="8" spans="1:20" s="46" customFormat="1" ht="31.9" customHeight="1">
      <c r="A8" s="181"/>
      <c r="B8" s="181"/>
      <c r="C8" s="181"/>
      <c r="D8" s="181"/>
      <c r="E8" s="181" t="s">
        <v>66</v>
      </c>
      <c r="F8" s="181"/>
      <c r="G8" s="181" t="s">
        <v>4</v>
      </c>
      <c r="H8" s="181"/>
      <c r="I8" s="181"/>
      <c r="J8" s="181"/>
      <c r="K8" s="181"/>
      <c r="L8" s="181"/>
      <c r="M8" s="181" t="s">
        <v>66</v>
      </c>
      <c r="N8" s="181"/>
      <c r="O8" s="181" t="s">
        <v>4</v>
      </c>
      <c r="P8" s="181"/>
      <c r="Q8" s="181"/>
      <c r="R8" s="181"/>
      <c r="S8" s="181"/>
      <c r="T8" s="181"/>
    </row>
    <row r="9" spans="1:22" s="46" customFormat="1" ht="29.45" customHeight="1">
      <c r="A9" s="181"/>
      <c r="B9" s="181"/>
      <c r="C9" s="181"/>
      <c r="D9" s="181"/>
      <c r="E9" s="181"/>
      <c r="F9" s="181"/>
      <c r="G9" s="181" t="s">
        <v>95</v>
      </c>
      <c r="H9" s="181"/>
      <c r="I9" s="181" t="s">
        <v>96</v>
      </c>
      <c r="J9" s="181"/>
      <c r="K9" s="181" t="s">
        <v>97</v>
      </c>
      <c r="L9" s="181"/>
      <c r="M9" s="181"/>
      <c r="N9" s="181"/>
      <c r="O9" s="181" t="s">
        <v>95</v>
      </c>
      <c r="P9" s="181"/>
      <c r="Q9" s="181" t="s">
        <v>96</v>
      </c>
      <c r="R9" s="181"/>
      <c r="S9" s="181" t="s">
        <v>97</v>
      </c>
      <c r="T9" s="181"/>
      <c r="V9" s="11"/>
    </row>
    <row r="10" spans="1:22" s="46" customFormat="1" ht="27.95" customHeight="1">
      <c r="A10" s="181"/>
      <c r="B10" s="181"/>
      <c r="C10" s="95" t="s">
        <v>105</v>
      </c>
      <c r="D10" s="95" t="s">
        <v>107</v>
      </c>
      <c r="E10" s="95" t="s">
        <v>105</v>
      </c>
      <c r="F10" s="95" t="s">
        <v>107</v>
      </c>
      <c r="G10" s="95" t="s">
        <v>105</v>
      </c>
      <c r="H10" s="95" t="s">
        <v>107</v>
      </c>
      <c r="I10" s="95" t="s">
        <v>105</v>
      </c>
      <c r="J10" s="95" t="s">
        <v>107</v>
      </c>
      <c r="K10" s="95" t="s">
        <v>105</v>
      </c>
      <c r="L10" s="95" t="s">
        <v>107</v>
      </c>
      <c r="M10" s="95" t="s">
        <v>105</v>
      </c>
      <c r="N10" s="95" t="s">
        <v>107</v>
      </c>
      <c r="O10" s="95" t="s">
        <v>105</v>
      </c>
      <c r="P10" s="95" t="s">
        <v>107</v>
      </c>
      <c r="Q10" s="95" t="s">
        <v>105</v>
      </c>
      <c r="R10" s="95" t="s">
        <v>107</v>
      </c>
      <c r="S10" s="95" t="s">
        <v>105</v>
      </c>
      <c r="T10" s="95" t="s">
        <v>107</v>
      </c>
      <c r="V10" s="11"/>
    </row>
    <row r="11" spans="1:20" s="11" customFormat="1" ht="26.25" customHeight="1">
      <c r="A11" s="95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95">
        <v>11</v>
      </c>
      <c r="L11" s="95">
        <v>12</v>
      </c>
      <c r="M11" s="95">
        <v>13</v>
      </c>
      <c r="N11" s="95">
        <v>14</v>
      </c>
      <c r="O11" s="95">
        <v>15</v>
      </c>
      <c r="P11" s="95">
        <v>16</v>
      </c>
      <c r="Q11" s="95">
        <v>17</v>
      </c>
      <c r="R11" s="95">
        <v>18</v>
      </c>
      <c r="S11" s="95">
        <v>19</v>
      </c>
      <c r="T11" s="95">
        <v>20</v>
      </c>
    </row>
    <row r="12" spans="1:22" s="46" customFormat="1" ht="40.15" customHeight="1">
      <c r="A12" s="18">
        <v>1</v>
      </c>
      <c r="B12" s="29" t="s">
        <v>15</v>
      </c>
      <c r="C12" s="1">
        <f>E12+M12</f>
        <v>450</v>
      </c>
      <c r="D12" s="1">
        <f>F12+N12</f>
        <v>641</v>
      </c>
      <c r="E12" s="1">
        <f>G12+I12+K12</f>
        <v>354</v>
      </c>
      <c r="F12" s="1">
        <f>H12+J12+L12</f>
        <v>476</v>
      </c>
      <c r="G12" s="127">
        <v>325</v>
      </c>
      <c r="H12" s="1">
        <v>425</v>
      </c>
      <c r="I12" s="127">
        <v>28</v>
      </c>
      <c r="J12" s="1">
        <v>45</v>
      </c>
      <c r="K12" s="127">
        <v>1</v>
      </c>
      <c r="L12" s="1">
        <v>6</v>
      </c>
      <c r="M12" s="1">
        <f>O12+Q12+S12</f>
        <v>96</v>
      </c>
      <c r="N12" s="1">
        <f>P12+R12+T12</f>
        <v>165</v>
      </c>
      <c r="O12" s="127">
        <v>94</v>
      </c>
      <c r="P12" s="1">
        <v>157</v>
      </c>
      <c r="Q12" s="127">
        <v>0</v>
      </c>
      <c r="R12" s="1">
        <v>8</v>
      </c>
      <c r="S12" s="127">
        <v>2</v>
      </c>
      <c r="T12" s="1">
        <v>0</v>
      </c>
      <c r="V12" s="11"/>
    </row>
    <row r="13" spans="1:22" s="46" customFormat="1" ht="37.9" customHeight="1">
      <c r="A13" s="18">
        <v>2</v>
      </c>
      <c r="B13" s="29" t="s">
        <v>16</v>
      </c>
      <c r="C13" s="1">
        <f aca="true" t="shared" si="0" ref="C13:C26">E13+M13</f>
        <v>677</v>
      </c>
      <c r="D13" s="1">
        <f aca="true" t="shared" si="1" ref="D13:D26">F13+N13</f>
        <v>788</v>
      </c>
      <c r="E13" s="1">
        <f aca="true" t="shared" si="2" ref="E13:E26">G13+I13+K13</f>
        <v>507</v>
      </c>
      <c r="F13" s="1">
        <f aca="true" t="shared" si="3" ref="F13:F26">H13+J13+L13</f>
        <v>508</v>
      </c>
      <c r="G13" s="127">
        <v>474</v>
      </c>
      <c r="H13" s="1">
        <v>454</v>
      </c>
      <c r="I13" s="127">
        <v>32</v>
      </c>
      <c r="J13" s="1">
        <v>53</v>
      </c>
      <c r="K13" s="127">
        <v>1</v>
      </c>
      <c r="L13" s="1">
        <v>1</v>
      </c>
      <c r="M13" s="1">
        <f aca="true" t="shared" si="4" ref="M13:M26">O13+Q13+S13</f>
        <v>170</v>
      </c>
      <c r="N13" s="1">
        <f aca="true" t="shared" si="5" ref="N13:N26">P13+R13+T13</f>
        <v>280</v>
      </c>
      <c r="O13" s="127">
        <v>167</v>
      </c>
      <c r="P13" s="1">
        <v>278</v>
      </c>
      <c r="Q13" s="127">
        <v>3</v>
      </c>
      <c r="R13" s="1">
        <v>2</v>
      </c>
      <c r="S13" s="127">
        <v>0</v>
      </c>
      <c r="T13" s="1">
        <v>0</v>
      </c>
      <c r="V13" s="11"/>
    </row>
    <row r="14" spans="1:22" s="46" customFormat="1" ht="37.9" customHeight="1">
      <c r="A14" s="18">
        <v>3</v>
      </c>
      <c r="B14" s="29" t="s">
        <v>17</v>
      </c>
      <c r="C14" s="1">
        <f t="shared" si="0"/>
        <v>898</v>
      </c>
      <c r="D14" s="1">
        <f t="shared" si="1"/>
        <v>912</v>
      </c>
      <c r="E14" s="1">
        <f t="shared" si="2"/>
        <v>699</v>
      </c>
      <c r="F14" s="1">
        <f t="shared" si="3"/>
        <v>588</v>
      </c>
      <c r="G14" s="127">
        <v>651</v>
      </c>
      <c r="H14" s="1">
        <v>524</v>
      </c>
      <c r="I14" s="127">
        <v>47</v>
      </c>
      <c r="J14" s="1">
        <v>59</v>
      </c>
      <c r="K14" s="127">
        <v>1</v>
      </c>
      <c r="L14" s="1">
        <v>5</v>
      </c>
      <c r="M14" s="1">
        <f t="shared" si="4"/>
        <v>199</v>
      </c>
      <c r="N14" s="1">
        <f t="shared" si="5"/>
        <v>324</v>
      </c>
      <c r="O14" s="127">
        <v>196</v>
      </c>
      <c r="P14" s="1">
        <v>318</v>
      </c>
      <c r="Q14" s="127">
        <v>2</v>
      </c>
      <c r="R14" s="1">
        <v>4</v>
      </c>
      <c r="S14" s="127">
        <v>1</v>
      </c>
      <c r="T14" s="1">
        <v>2</v>
      </c>
      <c r="V14" s="11"/>
    </row>
    <row r="15" spans="1:22" s="46" customFormat="1" ht="37.9" customHeight="1">
      <c r="A15" s="18">
        <v>4</v>
      </c>
      <c r="B15" s="29" t="s">
        <v>18</v>
      </c>
      <c r="C15" s="1">
        <f t="shared" si="0"/>
        <v>480</v>
      </c>
      <c r="D15" s="1">
        <f t="shared" si="1"/>
        <v>574</v>
      </c>
      <c r="E15" s="1">
        <f t="shared" si="2"/>
        <v>378</v>
      </c>
      <c r="F15" s="1">
        <f t="shared" si="3"/>
        <v>455</v>
      </c>
      <c r="G15" s="127">
        <v>345</v>
      </c>
      <c r="H15" s="1">
        <v>378</v>
      </c>
      <c r="I15" s="127">
        <v>32</v>
      </c>
      <c r="J15" s="1">
        <v>72</v>
      </c>
      <c r="K15" s="127">
        <v>1</v>
      </c>
      <c r="L15" s="1">
        <v>5</v>
      </c>
      <c r="M15" s="1">
        <f t="shared" si="4"/>
        <v>102</v>
      </c>
      <c r="N15" s="1">
        <f t="shared" si="5"/>
        <v>119</v>
      </c>
      <c r="O15" s="127">
        <v>96</v>
      </c>
      <c r="P15" s="1">
        <v>115</v>
      </c>
      <c r="Q15" s="127">
        <v>6</v>
      </c>
      <c r="R15" s="1">
        <v>4</v>
      </c>
      <c r="S15" s="127">
        <v>0</v>
      </c>
      <c r="T15" s="1">
        <v>0</v>
      </c>
      <c r="V15" s="11"/>
    </row>
    <row r="16" spans="1:22" s="46" customFormat="1" ht="37.9" customHeight="1">
      <c r="A16" s="18">
        <v>5</v>
      </c>
      <c r="B16" s="29" t="s">
        <v>19</v>
      </c>
      <c r="C16" s="1">
        <f t="shared" si="0"/>
        <v>1290</v>
      </c>
      <c r="D16" s="1">
        <f t="shared" si="1"/>
        <v>1970</v>
      </c>
      <c r="E16" s="1">
        <f t="shared" si="2"/>
        <v>1086</v>
      </c>
      <c r="F16" s="1">
        <f t="shared" si="3"/>
        <v>1583</v>
      </c>
      <c r="G16" s="127">
        <v>993</v>
      </c>
      <c r="H16" s="1">
        <v>1343</v>
      </c>
      <c r="I16" s="127">
        <v>90</v>
      </c>
      <c r="J16" s="1">
        <v>225</v>
      </c>
      <c r="K16" s="127">
        <v>3</v>
      </c>
      <c r="L16" s="1">
        <v>15</v>
      </c>
      <c r="M16" s="1">
        <f t="shared" si="4"/>
        <v>204</v>
      </c>
      <c r="N16" s="1">
        <f t="shared" si="5"/>
        <v>387</v>
      </c>
      <c r="O16" s="127">
        <v>195</v>
      </c>
      <c r="P16" s="1">
        <v>381</v>
      </c>
      <c r="Q16" s="127">
        <v>9</v>
      </c>
      <c r="R16" s="1">
        <v>6</v>
      </c>
      <c r="S16" s="127">
        <v>0</v>
      </c>
      <c r="T16" s="1">
        <v>0</v>
      </c>
      <c r="V16" s="11"/>
    </row>
    <row r="17" spans="1:22" s="46" customFormat="1" ht="37.9" customHeight="1">
      <c r="A17" s="18">
        <v>6</v>
      </c>
      <c r="B17" s="29" t="s">
        <v>20</v>
      </c>
      <c r="C17" s="1">
        <f t="shared" si="0"/>
        <v>533</v>
      </c>
      <c r="D17" s="1">
        <f t="shared" si="1"/>
        <v>683</v>
      </c>
      <c r="E17" s="1">
        <f t="shared" si="2"/>
        <v>364</v>
      </c>
      <c r="F17" s="1">
        <f t="shared" si="3"/>
        <v>473</v>
      </c>
      <c r="G17" s="127">
        <v>333</v>
      </c>
      <c r="H17" s="1">
        <v>379</v>
      </c>
      <c r="I17" s="127">
        <v>30</v>
      </c>
      <c r="J17" s="1">
        <v>90</v>
      </c>
      <c r="K17" s="127">
        <v>1</v>
      </c>
      <c r="L17" s="1">
        <v>4</v>
      </c>
      <c r="M17" s="1">
        <f t="shared" si="4"/>
        <v>169</v>
      </c>
      <c r="N17" s="1">
        <f t="shared" si="5"/>
        <v>210</v>
      </c>
      <c r="O17" s="127">
        <v>161</v>
      </c>
      <c r="P17" s="1">
        <v>207</v>
      </c>
      <c r="Q17" s="127">
        <v>7</v>
      </c>
      <c r="R17" s="1">
        <v>3</v>
      </c>
      <c r="S17" s="127">
        <v>1</v>
      </c>
      <c r="T17" s="1">
        <v>0</v>
      </c>
      <c r="V17" s="11"/>
    </row>
    <row r="18" spans="1:22" s="46" customFormat="1" ht="37.9" customHeight="1">
      <c r="A18" s="18">
        <v>7</v>
      </c>
      <c r="B18" s="29" t="s">
        <v>21</v>
      </c>
      <c r="C18" s="1">
        <f t="shared" si="0"/>
        <v>640</v>
      </c>
      <c r="D18" s="1">
        <f t="shared" si="1"/>
        <v>924</v>
      </c>
      <c r="E18" s="1">
        <f t="shared" si="2"/>
        <v>486</v>
      </c>
      <c r="F18" s="1">
        <f t="shared" si="3"/>
        <v>601</v>
      </c>
      <c r="G18" s="127">
        <v>448</v>
      </c>
      <c r="H18" s="1">
        <v>516</v>
      </c>
      <c r="I18" s="127">
        <v>37</v>
      </c>
      <c r="J18" s="1">
        <v>78</v>
      </c>
      <c r="K18" s="127">
        <v>1</v>
      </c>
      <c r="L18" s="1">
        <v>7</v>
      </c>
      <c r="M18" s="1">
        <f t="shared" si="4"/>
        <v>154</v>
      </c>
      <c r="N18" s="1">
        <f t="shared" si="5"/>
        <v>323</v>
      </c>
      <c r="O18" s="127">
        <v>151</v>
      </c>
      <c r="P18" s="1">
        <v>322</v>
      </c>
      <c r="Q18" s="127">
        <v>2</v>
      </c>
      <c r="R18" s="1">
        <v>1</v>
      </c>
      <c r="S18" s="127">
        <v>1</v>
      </c>
      <c r="T18" s="1">
        <v>0</v>
      </c>
      <c r="V18" s="11"/>
    </row>
    <row r="19" spans="1:22" s="46" customFormat="1" ht="37.9" customHeight="1">
      <c r="A19" s="18">
        <v>8</v>
      </c>
      <c r="B19" s="29" t="s">
        <v>22</v>
      </c>
      <c r="C19" s="1">
        <f t="shared" si="0"/>
        <v>1267</v>
      </c>
      <c r="D19" s="1">
        <f t="shared" si="1"/>
        <v>1244</v>
      </c>
      <c r="E19" s="1">
        <f t="shared" si="2"/>
        <v>837</v>
      </c>
      <c r="F19" s="1">
        <f t="shared" si="3"/>
        <v>867</v>
      </c>
      <c r="G19" s="127">
        <v>775</v>
      </c>
      <c r="H19" s="1">
        <v>767</v>
      </c>
      <c r="I19" s="127">
        <v>59</v>
      </c>
      <c r="J19" s="1">
        <v>91</v>
      </c>
      <c r="K19" s="127">
        <v>3</v>
      </c>
      <c r="L19" s="1">
        <v>9</v>
      </c>
      <c r="M19" s="1">
        <f t="shared" si="4"/>
        <v>430</v>
      </c>
      <c r="N19" s="1">
        <f t="shared" si="5"/>
        <v>377</v>
      </c>
      <c r="O19" s="127">
        <v>422</v>
      </c>
      <c r="P19" s="1">
        <v>373</v>
      </c>
      <c r="Q19" s="127">
        <v>4</v>
      </c>
      <c r="R19" s="1">
        <v>4</v>
      </c>
      <c r="S19" s="127">
        <v>4</v>
      </c>
      <c r="T19" s="1">
        <v>0</v>
      </c>
      <c r="V19" s="11"/>
    </row>
    <row r="20" spans="1:22" s="46" customFormat="1" ht="37.9" customHeight="1">
      <c r="A20" s="18">
        <v>9</v>
      </c>
      <c r="B20" s="29" t="s">
        <v>23</v>
      </c>
      <c r="C20" s="1">
        <f t="shared" si="0"/>
        <v>358</v>
      </c>
      <c r="D20" s="1">
        <f t="shared" si="1"/>
        <v>540</v>
      </c>
      <c r="E20" s="1">
        <f t="shared" si="2"/>
        <v>260</v>
      </c>
      <c r="F20" s="1">
        <f t="shared" si="3"/>
        <v>384</v>
      </c>
      <c r="G20" s="127">
        <v>237</v>
      </c>
      <c r="H20" s="1">
        <v>330</v>
      </c>
      <c r="I20" s="127">
        <v>23</v>
      </c>
      <c r="J20" s="1">
        <v>54</v>
      </c>
      <c r="K20" s="127">
        <v>0</v>
      </c>
      <c r="L20" s="1">
        <v>0</v>
      </c>
      <c r="M20" s="1">
        <f t="shared" si="4"/>
        <v>98</v>
      </c>
      <c r="N20" s="1">
        <f t="shared" si="5"/>
        <v>156</v>
      </c>
      <c r="O20" s="127">
        <v>98</v>
      </c>
      <c r="P20" s="1">
        <v>155</v>
      </c>
      <c r="Q20" s="127">
        <v>0</v>
      </c>
      <c r="R20" s="1">
        <v>1</v>
      </c>
      <c r="S20" s="127">
        <v>0</v>
      </c>
      <c r="T20" s="1">
        <v>0</v>
      </c>
      <c r="V20" s="11"/>
    </row>
    <row r="21" spans="1:22" s="46" customFormat="1" ht="37.9" customHeight="1">
      <c r="A21" s="18">
        <v>10</v>
      </c>
      <c r="B21" s="29" t="s">
        <v>24</v>
      </c>
      <c r="C21" s="1">
        <f t="shared" si="0"/>
        <v>963</v>
      </c>
      <c r="D21" s="1">
        <f t="shared" si="1"/>
        <v>1177</v>
      </c>
      <c r="E21" s="1">
        <f t="shared" si="2"/>
        <v>872</v>
      </c>
      <c r="F21" s="1">
        <f t="shared" si="3"/>
        <v>947</v>
      </c>
      <c r="G21" s="127">
        <v>791</v>
      </c>
      <c r="H21" s="1">
        <v>794</v>
      </c>
      <c r="I21" s="127">
        <v>79</v>
      </c>
      <c r="J21" s="1">
        <v>146</v>
      </c>
      <c r="K21" s="127">
        <v>2</v>
      </c>
      <c r="L21" s="1">
        <v>7</v>
      </c>
      <c r="M21" s="1">
        <f t="shared" si="4"/>
        <v>91</v>
      </c>
      <c r="N21" s="1">
        <f t="shared" si="5"/>
        <v>230</v>
      </c>
      <c r="O21" s="127">
        <v>91</v>
      </c>
      <c r="P21" s="1">
        <v>230</v>
      </c>
      <c r="Q21" s="127">
        <v>0</v>
      </c>
      <c r="R21" s="1">
        <v>0</v>
      </c>
      <c r="S21" s="127">
        <v>0</v>
      </c>
      <c r="T21" s="1">
        <v>0</v>
      </c>
      <c r="V21" s="11"/>
    </row>
    <row r="22" spans="1:22" s="46" customFormat="1" ht="37.9" customHeight="1">
      <c r="A22" s="18">
        <v>11</v>
      </c>
      <c r="B22" s="29" t="s">
        <v>25</v>
      </c>
      <c r="C22" s="1">
        <f t="shared" si="0"/>
        <v>1707</v>
      </c>
      <c r="D22" s="1">
        <f t="shared" si="1"/>
        <v>1968</v>
      </c>
      <c r="E22" s="1">
        <f t="shared" si="2"/>
        <v>1155</v>
      </c>
      <c r="F22" s="1">
        <f t="shared" si="3"/>
        <v>1117</v>
      </c>
      <c r="G22" s="127">
        <v>1043</v>
      </c>
      <c r="H22" s="1">
        <v>970</v>
      </c>
      <c r="I22" s="127">
        <v>104</v>
      </c>
      <c r="J22" s="1">
        <v>114</v>
      </c>
      <c r="K22" s="127">
        <v>8</v>
      </c>
      <c r="L22" s="1">
        <v>33</v>
      </c>
      <c r="M22" s="1">
        <f t="shared" si="4"/>
        <v>552</v>
      </c>
      <c r="N22" s="1">
        <f t="shared" si="5"/>
        <v>851</v>
      </c>
      <c r="O22" s="127">
        <v>540</v>
      </c>
      <c r="P22" s="1">
        <v>840</v>
      </c>
      <c r="Q22" s="127">
        <v>9</v>
      </c>
      <c r="R22" s="1">
        <v>11</v>
      </c>
      <c r="S22" s="127">
        <v>3</v>
      </c>
      <c r="T22" s="1">
        <v>0</v>
      </c>
      <c r="V22" s="11"/>
    </row>
    <row r="23" spans="1:22" s="46" customFormat="1" ht="37.9" customHeight="1">
      <c r="A23" s="18">
        <v>12</v>
      </c>
      <c r="B23" s="29" t="s">
        <v>26</v>
      </c>
      <c r="C23" s="1">
        <f t="shared" si="0"/>
        <v>1026</v>
      </c>
      <c r="D23" s="1">
        <f t="shared" si="1"/>
        <v>1093</v>
      </c>
      <c r="E23" s="1">
        <f t="shared" si="2"/>
        <v>854</v>
      </c>
      <c r="F23" s="1">
        <f t="shared" si="3"/>
        <v>676</v>
      </c>
      <c r="G23" s="127">
        <v>783</v>
      </c>
      <c r="H23" s="1">
        <v>609</v>
      </c>
      <c r="I23" s="127">
        <v>68</v>
      </c>
      <c r="J23" s="1">
        <v>62</v>
      </c>
      <c r="K23" s="127">
        <v>3</v>
      </c>
      <c r="L23" s="1">
        <v>5</v>
      </c>
      <c r="M23" s="1">
        <f t="shared" si="4"/>
        <v>172</v>
      </c>
      <c r="N23" s="1">
        <f t="shared" si="5"/>
        <v>417</v>
      </c>
      <c r="O23" s="127">
        <v>169</v>
      </c>
      <c r="P23" s="1">
        <v>411</v>
      </c>
      <c r="Q23" s="127">
        <v>3</v>
      </c>
      <c r="R23" s="1">
        <v>6</v>
      </c>
      <c r="S23" s="127">
        <v>0</v>
      </c>
      <c r="T23" s="1">
        <v>0</v>
      </c>
      <c r="V23" s="11"/>
    </row>
    <row r="24" spans="1:22" s="46" customFormat="1" ht="37.9" customHeight="1">
      <c r="A24" s="18">
        <v>13</v>
      </c>
      <c r="B24" s="29" t="s">
        <v>27</v>
      </c>
      <c r="C24" s="1">
        <f t="shared" si="0"/>
        <v>476</v>
      </c>
      <c r="D24" s="1">
        <f t="shared" si="1"/>
        <v>618</v>
      </c>
      <c r="E24" s="1">
        <f t="shared" si="2"/>
        <v>349</v>
      </c>
      <c r="F24" s="1">
        <f t="shared" si="3"/>
        <v>407</v>
      </c>
      <c r="G24" s="127">
        <v>321</v>
      </c>
      <c r="H24" s="1">
        <v>361</v>
      </c>
      <c r="I24" s="127">
        <v>22</v>
      </c>
      <c r="J24" s="1">
        <v>37</v>
      </c>
      <c r="K24" s="127">
        <v>6</v>
      </c>
      <c r="L24" s="1">
        <v>9</v>
      </c>
      <c r="M24" s="1">
        <f t="shared" si="4"/>
        <v>127</v>
      </c>
      <c r="N24" s="1">
        <f t="shared" si="5"/>
        <v>211</v>
      </c>
      <c r="O24" s="127">
        <v>126</v>
      </c>
      <c r="P24" s="1">
        <v>206</v>
      </c>
      <c r="Q24" s="127">
        <v>1</v>
      </c>
      <c r="R24" s="1">
        <v>5</v>
      </c>
      <c r="S24" s="127">
        <v>0</v>
      </c>
      <c r="T24" s="1">
        <v>0</v>
      </c>
      <c r="V24" s="11"/>
    </row>
    <row r="25" spans="1:22" s="46" customFormat="1" ht="37.9" customHeight="1">
      <c r="A25" s="18">
        <v>14</v>
      </c>
      <c r="B25" s="29" t="s">
        <v>28</v>
      </c>
      <c r="C25" s="1">
        <f t="shared" si="0"/>
        <v>5635</v>
      </c>
      <c r="D25" s="1">
        <f t="shared" si="1"/>
        <v>5786</v>
      </c>
      <c r="E25" s="1">
        <f t="shared" si="2"/>
        <v>3044</v>
      </c>
      <c r="F25" s="1">
        <f t="shared" si="3"/>
        <v>2484</v>
      </c>
      <c r="G25" s="127">
        <v>2789</v>
      </c>
      <c r="H25" s="1">
        <v>2253</v>
      </c>
      <c r="I25" s="127">
        <v>236</v>
      </c>
      <c r="J25" s="1">
        <v>119</v>
      </c>
      <c r="K25" s="127">
        <v>19</v>
      </c>
      <c r="L25" s="1">
        <v>112</v>
      </c>
      <c r="M25" s="1">
        <f t="shared" si="4"/>
        <v>2591</v>
      </c>
      <c r="N25" s="1">
        <f t="shared" si="5"/>
        <v>3302</v>
      </c>
      <c r="O25" s="127">
        <v>2553</v>
      </c>
      <c r="P25" s="1">
        <v>3270</v>
      </c>
      <c r="Q25" s="127">
        <v>32</v>
      </c>
      <c r="R25" s="1">
        <v>30</v>
      </c>
      <c r="S25" s="127">
        <v>6</v>
      </c>
      <c r="T25" s="1">
        <v>2</v>
      </c>
      <c r="V25" s="11"/>
    </row>
    <row r="26" spans="1:22" s="46" customFormat="1" ht="37.9" customHeight="1">
      <c r="A26" s="18">
        <v>15</v>
      </c>
      <c r="B26" s="29" t="s">
        <v>29</v>
      </c>
      <c r="C26" s="1">
        <f t="shared" si="0"/>
        <v>24</v>
      </c>
      <c r="D26" s="1">
        <f t="shared" si="1"/>
        <v>40</v>
      </c>
      <c r="E26" s="1">
        <f t="shared" si="2"/>
        <v>12</v>
      </c>
      <c r="F26" s="1">
        <f t="shared" si="3"/>
        <v>17</v>
      </c>
      <c r="G26" s="127">
        <v>12</v>
      </c>
      <c r="H26" s="1">
        <v>17</v>
      </c>
      <c r="I26" s="127">
        <v>0</v>
      </c>
      <c r="J26" s="1">
        <v>0</v>
      </c>
      <c r="K26" s="127">
        <v>0</v>
      </c>
      <c r="L26" s="1">
        <v>0</v>
      </c>
      <c r="M26" s="1">
        <f t="shared" si="4"/>
        <v>12</v>
      </c>
      <c r="N26" s="1">
        <f t="shared" si="5"/>
        <v>23</v>
      </c>
      <c r="O26" s="127">
        <v>12</v>
      </c>
      <c r="P26" s="1">
        <v>23</v>
      </c>
      <c r="Q26" s="127">
        <v>0</v>
      </c>
      <c r="R26" s="1">
        <v>0</v>
      </c>
      <c r="S26" s="127">
        <v>0</v>
      </c>
      <c r="T26" s="1">
        <v>0</v>
      </c>
      <c r="V26" s="11"/>
    </row>
    <row r="27" spans="1:26" s="44" customFormat="1" ht="37.9" customHeight="1">
      <c r="A27" s="30"/>
      <c r="B27" s="20" t="s">
        <v>8</v>
      </c>
      <c r="C27" s="94">
        <f>SUM(C12:C26)</f>
        <v>16424</v>
      </c>
      <c r="D27" s="94">
        <f>SUM(D12:D26)</f>
        <v>18958</v>
      </c>
      <c r="E27" s="94">
        <f aca="true" t="shared" si="6" ref="E27:T27">SUM(E12:E26)</f>
        <v>11257</v>
      </c>
      <c r="F27" s="94">
        <f t="shared" si="6"/>
        <v>11583</v>
      </c>
      <c r="G27" s="94">
        <f t="shared" si="6"/>
        <v>10320</v>
      </c>
      <c r="H27" s="94">
        <f>SUM(H12:H26)</f>
        <v>10120</v>
      </c>
      <c r="I27" s="94">
        <f t="shared" si="6"/>
        <v>887</v>
      </c>
      <c r="J27" s="94">
        <f t="shared" si="6"/>
        <v>1245</v>
      </c>
      <c r="K27" s="94">
        <f t="shared" si="6"/>
        <v>50</v>
      </c>
      <c r="L27" s="94">
        <f t="shared" si="6"/>
        <v>218</v>
      </c>
      <c r="M27" s="94">
        <f t="shared" si="6"/>
        <v>5167</v>
      </c>
      <c r="N27" s="94">
        <f t="shared" si="6"/>
        <v>7375</v>
      </c>
      <c r="O27" s="94">
        <f t="shared" si="6"/>
        <v>5071</v>
      </c>
      <c r="P27" s="94">
        <f t="shared" si="6"/>
        <v>7286</v>
      </c>
      <c r="Q27" s="94">
        <f t="shared" si="6"/>
        <v>78</v>
      </c>
      <c r="R27" s="94">
        <f t="shared" si="6"/>
        <v>85</v>
      </c>
      <c r="S27" s="94">
        <f t="shared" si="6"/>
        <v>18</v>
      </c>
      <c r="T27" s="94">
        <f t="shared" si="6"/>
        <v>4</v>
      </c>
      <c r="V27" s="11"/>
      <c r="W27" s="46"/>
      <c r="X27" s="46"/>
      <c r="Y27" s="46"/>
      <c r="Z27" s="46"/>
    </row>
    <row r="28" ht="15.6" customHeight="1"/>
    <row r="29" spans="3:20" ht="12.75"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1" spans="5:13" ht="35.25">
      <c r="E31" s="88"/>
      <c r="F31" s="89"/>
      <c r="G31" s="89"/>
      <c r="H31" s="89"/>
      <c r="I31" s="89"/>
      <c r="J31" s="90"/>
      <c r="K31" s="90"/>
      <c r="L31" s="88"/>
      <c r="M31" s="31"/>
    </row>
  </sheetData>
  <mergeCells count="19">
    <mergeCell ref="O8:T8"/>
    <mergeCell ref="G9:H9"/>
    <mergeCell ref="I9:J9"/>
    <mergeCell ref="K9:L9"/>
    <mergeCell ref="O9:P9"/>
    <mergeCell ref="Q9:R9"/>
    <mergeCell ref="S9:T9"/>
    <mergeCell ref="A3:T3"/>
    <mergeCell ref="A4:T4"/>
    <mergeCell ref="M5:T5"/>
    <mergeCell ref="A6:A10"/>
    <mergeCell ref="B6:B10"/>
    <mergeCell ref="C6:D9"/>
    <mergeCell ref="E6:T6"/>
    <mergeCell ref="E7:L7"/>
    <mergeCell ref="M7:T7"/>
    <mergeCell ref="E8:F9"/>
    <mergeCell ref="G8:L8"/>
    <mergeCell ref="M8:N9"/>
  </mergeCells>
  <printOptions horizontalCentered="1"/>
  <pageMargins left="0.31496062992125984" right="0.2362204724409449" top="0.5905511811023623" bottom="0.7480314960629921" header="0.31496062992125984" footer="0.31496062992125984"/>
  <pageSetup fitToHeight="1" fitToWidth="1" horizontalDpi="600" verticalDpi="600" orientation="landscape" paperSize="9" scale="50" r:id="rId1"/>
  <ignoredErrors>
    <ignoredError sqref="G27:H27 C27:E27 I27:T2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view="pageBreakPreview" zoomScale="115" zoomScaleSheetLayoutView="115" workbookViewId="0" topLeftCell="A1"/>
  </sheetViews>
  <sheetFormatPr defaultColWidth="8.8515625" defaultRowHeight="12.75"/>
  <cols>
    <col min="1" max="1" width="9.7109375" style="23" customWidth="1"/>
    <col min="2" max="2" width="11.28125" style="23" customWidth="1"/>
    <col min="3" max="3" width="10.140625" style="23" customWidth="1"/>
    <col min="4" max="4" width="11.7109375" style="23" customWidth="1"/>
    <col min="5" max="5" width="8.7109375" style="23" customWidth="1"/>
    <col min="6" max="6" width="11.7109375" style="23" customWidth="1"/>
    <col min="7" max="7" width="9.140625" style="23" customWidth="1"/>
    <col min="8" max="8" width="12.7109375" style="23" customWidth="1"/>
    <col min="9" max="9" width="9.7109375" style="23" customWidth="1"/>
    <col min="10" max="10" width="11.28125" style="23" customWidth="1"/>
    <col min="11" max="11" width="12.57421875" style="23" customWidth="1"/>
    <col min="12" max="12" width="11.7109375" style="23" customWidth="1"/>
    <col min="13" max="13" width="13.7109375" style="23" customWidth="1"/>
    <col min="14" max="14" width="11.7109375" style="23" customWidth="1"/>
    <col min="15" max="15" width="8.7109375" style="23" customWidth="1"/>
    <col min="16" max="16" width="12.7109375" style="23" customWidth="1"/>
    <col min="17" max="16384" width="8.8515625" style="23" customWidth="1"/>
  </cols>
  <sheetData>
    <row r="1" spans="13:16" ht="16.5">
      <c r="M1" s="208"/>
      <c r="N1" s="208"/>
      <c r="O1" s="210"/>
      <c r="P1" s="210"/>
    </row>
    <row r="2" spans="13:16" ht="16.5">
      <c r="M2" s="209"/>
      <c r="N2" s="209"/>
      <c r="O2" s="211" t="s">
        <v>55</v>
      </c>
      <c r="P2" s="211"/>
    </row>
    <row r="3" spans="1:19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20.1" customHeight="1">
      <c r="A4" s="213" t="s">
        <v>117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2"/>
      <c r="R4" s="22"/>
      <c r="S4" s="22"/>
    </row>
    <row r="5" spans="1:19" ht="20.1" customHeight="1">
      <c r="A5" s="214" t="s">
        <v>106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2"/>
      <c r="R5" s="22"/>
      <c r="S5" s="22"/>
    </row>
    <row r="6" spans="1:19" ht="15.6" customHeight="1">
      <c r="A6" s="57"/>
      <c r="B6" s="57"/>
      <c r="C6" s="57"/>
      <c r="D6" s="57"/>
      <c r="E6" s="215"/>
      <c r="F6" s="215"/>
      <c r="G6" s="215"/>
      <c r="H6" s="215"/>
      <c r="I6" s="215"/>
      <c r="J6" s="215"/>
      <c r="K6" s="57"/>
      <c r="L6" s="57"/>
      <c r="M6" s="57"/>
      <c r="N6" s="57"/>
      <c r="O6" s="57"/>
      <c r="P6" s="22"/>
      <c r="Q6" s="22"/>
      <c r="R6" s="22"/>
      <c r="S6" s="22"/>
    </row>
    <row r="7" spans="1:16" ht="11.45" customHeight="1">
      <c r="A7" s="58"/>
      <c r="B7" s="58"/>
      <c r="C7" s="58"/>
      <c r="D7" s="58"/>
      <c r="E7" s="58"/>
      <c r="F7" s="215"/>
      <c r="G7" s="215"/>
      <c r="H7" s="59"/>
      <c r="I7" s="58"/>
      <c r="J7" s="58"/>
      <c r="K7" s="58"/>
      <c r="L7" s="58"/>
      <c r="M7" s="60"/>
      <c r="N7" s="60"/>
      <c r="O7" s="216"/>
      <c r="P7" s="216"/>
    </row>
    <row r="8" spans="1:16" ht="19.9" customHeight="1">
      <c r="A8" s="212" t="s">
        <v>50</v>
      </c>
      <c r="B8" s="212"/>
      <c r="C8" s="212"/>
      <c r="D8" s="212"/>
      <c r="E8" s="212"/>
      <c r="F8" s="212"/>
      <c r="G8" s="212"/>
      <c r="H8" s="212" t="s">
        <v>98</v>
      </c>
      <c r="I8" s="212" t="s">
        <v>94</v>
      </c>
      <c r="J8" s="212"/>
      <c r="K8" s="212"/>
      <c r="L8" s="212"/>
      <c r="M8" s="212"/>
      <c r="N8" s="212"/>
      <c r="O8" s="212"/>
      <c r="P8" s="212" t="s">
        <v>98</v>
      </c>
    </row>
    <row r="9" spans="1:16" ht="84" customHeight="1">
      <c r="A9" s="38" t="s">
        <v>8</v>
      </c>
      <c r="B9" s="38" t="s">
        <v>34</v>
      </c>
      <c r="C9" s="38" t="s">
        <v>35</v>
      </c>
      <c r="D9" s="38" t="s">
        <v>36</v>
      </c>
      <c r="E9" s="38" t="s">
        <v>37</v>
      </c>
      <c r="F9" s="38" t="s">
        <v>38</v>
      </c>
      <c r="G9" s="38" t="s">
        <v>39</v>
      </c>
      <c r="H9" s="212"/>
      <c r="I9" s="38" t="s">
        <v>8</v>
      </c>
      <c r="J9" s="38" t="s">
        <v>34</v>
      </c>
      <c r="K9" s="38" t="s">
        <v>35</v>
      </c>
      <c r="L9" s="38" t="s">
        <v>36</v>
      </c>
      <c r="M9" s="38" t="s">
        <v>37</v>
      </c>
      <c r="N9" s="38" t="s">
        <v>38</v>
      </c>
      <c r="O9" s="38" t="s">
        <v>39</v>
      </c>
      <c r="P9" s="212"/>
    </row>
    <row r="10" spans="1:16" ht="19.9" customHeight="1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38">
        <v>13</v>
      </c>
      <c r="N10" s="38">
        <v>14</v>
      </c>
      <c r="O10" s="38">
        <v>15</v>
      </c>
      <c r="P10" s="24">
        <v>16</v>
      </c>
    </row>
    <row r="11" spans="1:16" s="61" customFormat="1" ht="19.9" customHeight="1">
      <c r="A11" s="5">
        <f>B11+C11+D11+E11+F11+G11</f>
        <v>29</v>
      </c>
      <c r="B11" s="5">
        <v>1</v>
      </c>
      <c r="C11" s="5">
        <v>23</v>
      </c>
      <c r="D11" s="5">
        <v>1</v>
      </c>
      <c r="E11" s="5">
        <v>1</v>
      </c>
      <c r="F11" s="5">
        <v>0</v>
      </c>
      <c r="G11" s="5">
        <v>3</v>
      </c>
      <c r="H11" s="5">
        <v>0</v>
      </c>
      <c r="I11" s="5">
        <f>J11+K11+L11+M11+N11+O11</f>
        <v>5399</v>
      </c>
      <c r="J11" s="5">
        <v>471</v>
      </c>
      <c r="K11" s="5">
        <v>4506</v>
      </c>
      <c r="L11" s="5">
        <v>77</v>
      </c>
      <c r="M11" s="5">
        <v>118</v>
      </c>
      <c r="N11" s="5">
        <v>28</v>
      </c>
      <c r="O11" s="5">
        <v>199</v>
      </c>
      <c r="P11" s="5">
        <v>0</v>
      </c>
    </row>
    <row r="12" ht="20.1" customHeight="1"/>
    <row r="13" ht="20.1" customHeight="1"/>
    <row r="14" spans="2:13" s="62" customFormat="1" ht="23.25">
      <c r="B14" s="25"/>
      <c r="C14" s="26"/>
      <c r="D14" s="26"/>
      <c r="E14" s="26"/>
      <c r="F14" s="25"/>
      <c r="G14" s="26"/>
      <c r="H14" s="26"/>
      <c r="I14" s="27"/>
      <c r="J14" s="27"/>
      <c r="K14" s="25"/>
      <c r="L14" s="27"/>
      <c r="M14" s="27"/>
    </row>
  </sheetData>
  <mergeCells count="13">
    <mergeCell ref="M1:N1"/>
    <mergeCell ref="M2:N2"/>
    <mergeCell ref="O1:P1"/>
    <mergeCell ref="O2:P2"/>
    <mergeCell ref="P8:P9"/>
    <mergeCell ref="A4:P4"/>
    <mergeCell ref="A5:P5"/>
    <mergeCell ref="F7:G7"/>
    <mergeCell ref="E6:J6"/>
    <mergeCell ref="A8:G8"/>
    <mergeCell ref="I8:O8"/>
    <mergeCell ref="O7:P7"/>
    <mergeCell ref="H8:H9"/>
  </mergeCells>
  <printOptions horizontalCentered="1"/>
  <pageMargins left="0.31496062992125984" right="0.2362204724409449" top="0.7874015748031497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Anvarxon Asrorov Sardorovich</cp:lastModifiedBy>
  <cp:lastPrinted>2022-06-09T07:15:31Z</cp:lastPrinted>
  <dcterms:created xsi:type="dcterms:W3CDTF">1996-10-08T23:32:33Z</dcterms:created>
  <dcterms:modified xsi:type="dcterms:W3CDTF">2024-05-01T12:33:06Z</dcterms:modified>
  <cp:category/>
  <cp:version/>
  <cp:contentType/>
  <cp:contentStatus/>
</cp:coreProperties>
</file>