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3\4-чорак_2023\"/>
    </mc:Choice>
  </mc:AlternateContent>
  <bookViews>
    <workbookView xWindow="-120" yWindow="-120" windowWidth="29040" windowHeight="15840" tabRatio="890"/>
  </bookViews>
  <sheets>
    <sheet name="Бюджет тақсимоти-узб" sheetId="20" r:id="rId1"/>
    <sheet name="Бюджет тақсимоти-рус" sheetId="21" r:id="rId2"/>
    <sheet name="Бюджет тақсимоти-ингл" sheetId="22" r:id="rId3"/>
    <sheet name="Қурилиш-узб" sheetId="23" r:id="rId4"/>
    <sheet name="Қурилиш-рус" sheetId="24" r:id="rId5"/>
    <sheet name="Қурилиш-ингл" sheetId="25" r:id="rId6"/>
    <sheet name="Авто Ёнилғи-узб" sheetId="14" r:id="rId7"/>
    <sheet name="Авто Ёнилғи-рус" sheetId="15" r:id="rId8"/>
    <sheet name="Авто Ёнилғи-ингл" sheetId="16" r:id="rId9"/>
    <sheet name="Авто сақлаш ҳаражатлари-узб" sheetId="17" r:id="rId10"/>
    <sheet name="Авто сақлаш ҳаражатлари-рус" sheetId="18" r:id="rId11"/>
    <sheet name="Авто сақлаш ҳаражатлари-ингл" sheetId="19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5" l="1"/>
  <c r="H11" i="25"/>
  <c r="A8" i="25"/>
  <c r="I7" i="25"/>
  <c r="J11" i="24"/>
  <c r="I11" i="24"/>
  <c r="B8" i="24"/>
  <c r="J7" i="24"/>
  <c r="I12" i="23"/>
  <c r="H12" i="23"/>
  <c r="A9" i="23"/>
  <c r="I8" i="23"/>
  <c r="G28" i="22"/>
  <c r="F28" i="22"/>
  <c r="E28" i="22"/>
  <c r="D28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C9" i="22"/>
  <c r="A9" i="22"/>
  <c r="C8" i="22"/>
  <c r="G27" i="21"/>
  <c r="F27" i="21"/>
  <c r="E27" i="21"/>
  <c r="D27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C8" i="21"/>
  <c r="A8" i="21"/>
  <c r="C7" i="21"/>
  <c r="G27" i="20"/>
  <c r="F27" i="20"/>
  <c r="E27" i="20"/>
  <c r="D27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C8" i="20"/>
  <c r="A8" i="20"/>
  <c r="C7" i="20"/>
  <c r="I9" i="15" l="1"/>
  <c r="I14" i="15"/>
  <c r="I15" i="15"/>
  <c r="I11" i="15"/>
  <c r="F13" i="19"/>
  <c r="F12" i="19"/>
  <c r="F13" i="18"/>
  <c r="F12" i="18"/>
  <c r="F12" i="17"/>
  <c r="F13" i="17"/>
  <c r="I9" i="14"/>
  <c r="I10" i="14"/>
  <c r="I11" i="14"/>
  <c r="I12" i="14"/>
  <c r="I13" i="14"/>
  <c r="I14" i="14"/>
  <c r="I15" i="14"/>
  <c r="F22" i="19"/>
  <c r="F22" i="18"/>
  <c r="F22" i="17"/>
  <c r="P35" i="16"/>
  <c r="L35" i="16"/>
  <c r="P34" i="16"/>
  <c r="L34" i="16"/>
  <c r="P33" i="16"/>
  <c r="L33" i="16"/>
  <c r="P32" i="16"/>
  <c r="L32" i="16"/>
  <c r="P31" i="16"/>
  <c r="L31" i="16"/>
  <c r="P30" i="16"/>
  <c r="L30" i="16"/>
  <c r="P29" i="16"/>
  <c r="L29" i="16"/>
  <c r="P28" i="16"/>
  <c r="L28" i="16"/>
  <c r="P27" i="16"/>
  <c r="L27" i="16"/>
  <c r="P26" i="16"/>
  <c r="L26" i="16"/>
  <c r="P25" i="16"/>
  <c r="L25" i="16"/>
  <c r="P24" i="16"/>
  <c r="L24" i="16"/>
  <c r="P23" i="16"/>
  <c r="L23" i="16"/>
  <c r="P22" i="16"/>
  <c r="L22" i="16"/>
  <c r="P21" i="16"/>
  <c r="L21" i="16"/>
  <c r="P20" i="16"/>
  <c r="L20" i="16"/>
  <c r="P19" i="16"/>
  <c r="L19" i="16"/>
  <c r="P18" i="16"/>
  <c r="L18" i="16"/>
  <c r="P17" i="16"/>
  <c r="L17" i="16"/>
  <c r="P35" i="15"/>
  <c r="L35" i="15"/>
  <c r="P34" i="15"/>
  <c r="L34" i="15"/>
  <c r="P33" i="15"/>
  <c r="L33" i="15"/>
  <c r="P32" i="15"/>
  <c r="L32" i="15"/>
  <c r="P31" i="15"/>
  <c r="L31" i="15"/>
  <c r="P30" i="15"/>
  <c r="L30" i="15"/>
  <c r="P29" i="15"/>
  <c r="L29" i="15"/>
  <c r="P28" i="15"/>
  <c r="L28" i="15"/>
  <c r="P27" i="15"/>
  <c r="L27" i="15"/>
  <c r="P26" i="15"/>
  <c r="L26" i="15"/>
  <c r="P25" i="15"/>
  <c r="L25" i="15"/>
  <c r="P24" i="15"/>
  <c r="L24" i="15"/>
  <c r="P23" i="15"/>
  <c r="L23" i="15"/>
  <c r="P22" i="15"/>
  <c r="L22" i="15"/>
  <c r="P21" i="15"/>
  <c r="L21" i="15"/>
  <c r="P20" i="15"/>
  <c r="L20" i="15"/>
  <c r="P19" i="15"/>
  <c r="L19" i="15"/>
  <c r="P18" i="15"/>
  <c r="L18" i="15"/>
  <c r="P17" i="15"/>
  <c r="L17" i="15"/>
  <c r="P35" i="14"/>
  <c r="L35" i="14"/>
  <c r="P34" i="14"/>
  <c r="L34" i="14"/>
  <c r="P33" i="14"/>
  <c r="L33" i="14"/>
  <c r="P32" i="14"/>
  <c r="L32" i="14"/>
  <c r="P31" i="14"/>
  <c r="L31" i="14"/>
  <c r="P30" i="14"/>
  <c r="L30" i="14"/>
  <c r="P29" i="14"/>
  <c r="L29" i="14"/>
  <c r="P28" i="14"/>
  <c r="L28" i="14"/>
  <c r="P27" i="14"/>
  <c r="L27" i="14"/>
  <c r="P26" i="14"/>
  <c r="L26" i="14"/>
  <c r="P25" i="14"/>
  <c r="L25" i="14"/>
  <c r="P24" i="14"/>
  <c r="L24" i="14"/>
  <c r="P23" i="14"/>
  <c r="L23" i="14"/>
  <c r="P22" i="14"/>
  <c r="L22" i="14"/>
  <c r="P21" i="14"/>
  <c r="L21" i="14"/>
  <c r="P20" i="14"/>
  <c r="L20" i="14"/>
  <c r="P19" i="14"/>
  <c r="L19" i="14"/>
  <c r="P18" i="14"/>
  <c r="L18" i="14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P17" i="14"/>
  <c r="L17" i="14"/>
  <c r="O51" i="14" l="1"/>
  <c r="P51" i="14" s="1"/>
  <c r="N51" i="14"/>
  <c r="L51" i="14"/>
  <c r="O50" i="14"/>
  <c r="P50" i="14" s="1"/>
  <c r="N50" i="14"/>
  <c r="L50" i="14"/>
  <c r="O49" i="14"/>
  <c r="P49" i="14" s="1"/>
  <c r="N49" i="14"/>
  <c r="L49" i="14"/>
  <c r="O48" i="14"/>
  <c r="P48" i="14" s="1"/>
  <c r="N48" i="14"/>
  <c r="L48" i="14"/>
  <c r="O47" i="14"/>
  <c r="P47" i="14" s="1"/>
  <c r="N47" i="14"/>
  <c r="L47" i="14"/>
  <c r="O46" i="14"/>
  <c r="P46" i="14" s="1"/>
  <c r="N46" i="14"/>
  <c r="L46" i="14"/>
  <c r="O45" i="14"/>
  <c r="P45" i="14" s="1"/>
  <c r="N45" i="14"/>
  <c r="L45" i="14"/>
  <c r="O44" i="14"/>
  <c r="P44" i="14" s="1"/>
  <c r="N44" i="14"/>
  <c r="L44" i="14"/>
  <c r="O43" i="14"/>
  <c r="P43" i="14" s="1"/>
  <c r="N43" i="14"/>
  <c r="L43" i="14"/>
  <c r="O42" i="14"/>
  <c r="P42" i="14" s="1"/>
  <c r="N42" i="14"/>
  <c r="L42" i="14"/>
  <c r="O41" i="14"/>
  <c r="P41" i="14" s="1"/>
  <c r="N41" i="14"/>
  <c r="L41" i="14"/>
  <c r="O40" i="14"/>
  <c r="P40" i="14" s="1"/>
  <c r="N40" i="14"/>
  <c r="L40" i="14"/>
  <c r="O39" i="14"/>
  <c r="P39" i="14" s="1"/>
  <c r="N39" i="14"/>
  <c r="L39" i="14"/>
  <c r="P38" i="14"/>
  <c r="J38" i="14"/>
  <c r="L38" i="14" s="1"/>
  <c r="P37" i="14"/>
  <c r="J37" i="14"/>
  <c r="L37" i="14" s="1"/>
  <c r="O51" i="15"/>
  <c r="P51" i="15" s="1"/>
  <c r="N51" i="15"/>
  <c r="L51" i="15"/>
  <c r="O50" i="15"/>
  <c r="P50" i="15" s="1"/>
  <c r="N50" i="15"/>
  <c r="L50" i="15"/>
  <c r="O49" i="15"/>
  <c r="P49" i="15" s="1"/>
  <c r="N49" i="15"/>
  <c r="L49" i="15"/>
  <c r="O48" i="15"/>
  <c r="P48" i="15" s="1"/>
  <c r="N48" i="15"/>
  <c r="L48" i="15"/>
  <c r="O47" i="15"/>
  <c r="P47" i="15" s="1"/>
  <c r="N47" i="15"/>
  <c r="L47" i="15"/>
  <c r="O46" i="15"/>
  <c r="P46" i="15" s="1"/>
  <c r="N46" i="15"/>
  <c r="L46" i="15"/>
  <c r="O45" i="15"/>
  <c r="P45" i="15" s="1"/>
  <c r="N45" i="15"/>
  <c r="L45" i="15"/>
  <c r="O44" i="15"/>
  <c r="P44" i="15" s="1"/>
  <c r="N44" i="15"/>
  <c r="L44" i="15"/>
  <c r="O43" i="15"/>
  <c r="P43" i="15" s="1"/>
  <c r="N43" i="15"/>
  <c r="L43" i="15"/>
  <c r="O42" i="15"/>
  <c r="P42" i="15" s="1"/>
  <c r="N42" i="15"/>
  <c r="L42" i="15"/>
  <c r="O41" i="15"/>
  <c r="P41" i="15" s="1"/>
  <c r="N41" i="15"/>
  <c r="L41" i="15"/>
  <c r="O40" i="15"/>
  <c r="P40" i="15" s="1"/>
  <c r="N40" i="15"/>
  <c r="L40" i="15"/>
  <c r="O39" i="15"/>
  <c r="P39" i="15" s="1"/>
  <c r="N39" i="15"/>
  <c r="L39" i="15"/>
  <c r="P38" i="15"/>
  <c r="L38" i="15"/>
  <c r="J38" i="15"/>
  <c r="P37" i="15"/>
  <c r="J37" i="15"/>
  <c r="L37" i="15" s="1"/>
  <c r="O51" i="16"/>
  <c r="P51" i="16" s="1"/>
  <c r="N51" i="16"/>
  <c r="L51" i="16"/>
  <c r="O50" i="16"/>
  <c r="P50" i="16" s="1"/>
  <c r="N50" i="16"/>
  <c r="L50" i="16"/>
  <c r="O49" i="16"/>
  <c r="P49" i="16" s="1"/>
  <c r="N49" i="16"/>
  <c r="L49" i="16"/>
  <c r="O48" i="16"/>
  <c r="P48" i="16" s="1"/>
  <c r="N48" i="16"/>
  <c r="L48" i="16"/>
  <c r="O47" i="16"/>
  <c r="P47" i="16" s="1"/>
  <c r="N47" i="16"/>
  <c r="L47" i="16"/>
  <c r="O46" i="16"/>
  <c r="P46" i="16" s="1"/>
  <c r="N46" i="16"/>
  <c r="L46" i="16"/>
  <c r="O45" i="16"/>
  <c r="P45" i="16" s="1"/>
  <c r="N45" i="16"/>
  <c r="L45" i="16"/>
  <c r="O44" i="16"/>
  <c r="P44" i="16" s="1"/>
  <c r="N44" i="16"/>
  <c r="L44" i="16"/>
  <c r="O43" i="16"/>
  <c r="P43" i="16" s="1"/>
  <c r="N43" i="16"/>
  <c r="L43" i="16"/>
  <c r="O42" i="16"/>
  <c r="P42" i="16" s="1"/>
  <c r="N42" i="16"/>
  <c r="L42" i="16"/>
  <c r="O41" i="16"/>
  <c r="P41" i="16" s="1"/>
  <c r="N41" i="16"/>
  <c r="L41" i="16"/>
  <c r="O40" i="16"/>
  <c r="P40" i="16" s="1"/>
  <c r="N40" i="16"/>
  <c r="L40" i="16"/>
  <c r="O39" i="16"/>
  <c r="P39" i="16" s="1"/>
  <c r="N39" i="16"/>
  <c r="L39" i="16"/>
  <c r="P38" i="16"/>
  <c r="L38" i="16"/>
  <c r="J38" i="16"/>
  <c r="P37" i="16"/>
  <c r="J37" i="16"/>
  <c r="L37" i="16" s="1"/>
  <c r="A41" i="16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18" i="17"/>
  <c r="A19" i="17" s="1"/>
  <c r="F51" i="17"/>
  <c r="F41" i="17"/>
  <c r="F40" i="17"/>
  <c r="F39" i="17"/>
  <c r="F38" i="17"/>
  <c r="F51" i="18"/>
  <c r="F41" i="18"/>
  <c r="F40" i="18"/>
  <c r="F39" i="18"/>
  <c r="F38" i="18"/>
  <c r="F51" i="19"/>
  <c r="F41" i="19"/>
  <c r="F40" i="19"/>
  <c r="F39" i="19"/>
  <c r="F38" i="19"/>
  <c r="F55" i="19" l="1"/>
  <c r="A54" i="19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F55" i="18"/>
  <c r="A54" i="18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F55" i="17"/>
  <c r="A54" i="17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P68" i="16"/>
  <c r="L68" i="16"/>
  <c r="P67" i="16"/>
  <c r="L67" i="16"/>
  <c r="P66" i="16"/>
  <c r="L66" i="16"/>
  <c r="P65" i="16"/>
  <c r="L65" i="16"/>
  <c r="P64" i="16"/>
  <c r="L64" i="16"/>
  <c r="P63" i="16"/>
  <c r="L63" i="16"/>
  <c r="P62" i="16"/>
  <c r="L62" i="16"/>
  <c r="P61" i="16"/>
  <c r="L61" i="16"/>
  <c r="P60" i="16"/>
  <c r="L60" i="16"/>
  <c r="L59" i="16"/>
  <c r="L58" i="16"/>
  <c r="P57" i="16"/>
  <c r="J57" i="16"/>
  <c r="L57" i="16" s="1"/>
  <c r="P56" i="16"/>
  <c r="L56" i="16"/>
  <c r="P55" i="16"/>
  <c r="P54" i="16"/>
  <c r="L54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P53" i="16"/>
  <c r="L53" i="16"/>
  <c r="P68" i="15"/>
  <c r="L68" i="15"/>
  <c r="P67" i="15"/>
  <c r="L67" i="15"/>
  <c r="P66" i="15"/>
  <c r="L66" i="15"/>
  <c r="P65" i="15"/>
  <c r="L65" i="15"/>
  <c r="P64" i="15"/>
  <c r="L64" i="15"/>
  <c r="P63" i="15"/>
  <c r="L63" i="15"/>
  <c r="P62" i="15"/>
  <c r="L62" i="15"/>
  <c r="P61" i="15"/>
  <c r="L61" i="15"/>
  <c r="P60" i="15"/>
  <c r="L60" i="15"/>
  <c r="L59" i="15"/>
  <c r="L58" i="15"/>
  <c r="P57" i="15"/>
  <c r="J57" i="15"/>
  <c r="L57" i="15" s="1"/>
  <c r="P56" i="15"/>
  <c r="L56" i="15"/>
  <c r="P55" i="15"/>
  <c r="P54" i="15"/>
  <c r="L54" i="15"/>
  <c r="A54" i="15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P53" i="15"/>
  <c r="L53" i="15"/>
  <c r="P68" i="14"/>
  <c r="L68" i="14"/>
  <c r="P67" i="14"/>
  <c r="L67" i="14"/>
  <c r="P66" i="14"/>
  <c r="L66" i="14"/>
  <c r="P65" i="14"/>
  <c r="L65" i="14"/>
  <c r="P64" i="14"/>
  <c r="L64" i="14"/>
  <c r="P63" i="14"/>
  <c r="L63" i="14"/>
  <c r="P62" i="14"/>
  <c r="L62" i="14"/>
  <c r="P61" i="14"/>
  <c r="L61" i="14"/>
  <c r="P60" i="14"/>
  <c r="L60" i="14"/>
  <c r="L59" i="14"/>
  <c r="L58" i="14"/>
  <c r="P57" i="14"/>
  <c r="L57" i="14"/>
  <c r="J57" i="14"/>
  <c r="P56" i="14"/>
  <c r="L56" i="14"/>
  <c r="P55" i="14"/>
  <c r="P54" i="14"/>
  <c r="L54" i="14"/>
  <c r="A54" i="14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P53" i="14"/>
  <c r="L53" i="14"/>
  <c r="P88" i="14" l="1"/>
  <c r="L88" i="14"/>
  <c r="P87" i="14"/>
  <c r="L87" i="14"/>
  <c r="P86" i="14"/>
  <c r="L86" i="14"/>
  <c r="P85" i="14"/>
  <c r="L85" i="14"/>
  <c r="P84" i="14"/>
  <c r="L84" i="14"/>
  <c r="P83" i="14"/>
  <c r="L83" i="14"/>
  <c r="P82" i="14"/>
  <c r="L82" i="14"/>
  <c r="P81" i="14"/>
  <c r="L81" i="14"/>
  <c r="P80" i="14"/>
  <c r="L80" i="14"/>
  <c r="P79" i="14"/>
  <c r="L79" i="14"/>
  <c r="P78" i="14"/>
  <c r="L78" i="14"/>
  <c r="P77" i="14"/>
  <c r="L77" i="14"/>
  <c r="P76" i="14"/>
  <c r="L76" i="14"/>
  <c r="P75" i="14"/>
  <c r="L75" i="14"/>
  <c r="P74" i="14"/>
  <c r="L74" i="14"/>
  <c r="P73" i="14"/>
  <c r="L73" i="14"/>
  <c r="P72" i="14"/>
  <c r="L72" i="14"/>
  <c r="P71" i="14"/>
  <c r="L71" i="14"/>
  <c r="P70" i="14"/>
  <c r="L70" i="14"/>
  <c r="P88" i="15"/>
  <c r="L88" i="15"/>
  <c r="P87" i="15"/>
  <c r="L87" i="15"/>
  <c r="P86" i="15"/>
  <c r="L86" i="15"/>
  <c r="P85" i="15"/>
  <c r="L85" i="15"/>
  <c r="P84" i="15"/>
  <c r="L84" i="15"/>
  <c r="P83" i="15"/>
  <c r="L83" i="15"/>
  <c r="P82" i="15"/>
  <c r="L82" i="15"/>
  <c r="P81" i="15"/>
  <c r="L81" i="15"/>
  <c r="P80" i="15"/>
  <c r="L80" i="15"/>
  <c r="P79" i="15"/>
  <c r="L79" i="15"/>
  <c r="P78" i="15"/>
  <c r="L78" i="15"/>
  <c r="P77" i="15"/>
  <c r="L77" i="15"/>
  <c r="P76" i="15"/>
  <c r="L76" i="15"/>
  <c r="P75" i="15"/>
  <c r="L75" i="15"/>
  <c r="P74" i="15"/>
  <c r="L74" i="15"/>
  <c r="P73" i="15"/>
  <c r="L73" i="15"/>
  <c r="P72" i="15"/>
  <c r="L72" i="15"/>
  <c r="P71" i="15"/>
  <c r="L71" i="15"/>
  <c r="P70" i="15"/>
  <c r="L70" i="15"/>
  <c r="P88" i="16"/>
  <c r="L88" i="16"/>
  <c r="P87" i="16"/>
  <c r="L87" i="16"/>
  <c r="P86" i="16"/>
  <c r="L86" i="16"/>
  <c r="P85" i="16"/>
  <c r="L85" i="16"/>
  <c r="P84" i="16"/>
  <c r="L84" i="16"/>
  <c r="P83" i="16"/>
  <c r="L83" i="16"/>
  <c r="P82" i="16"/>
  <c r="L82" i="16"/>
  <c r="P81" i="16"/>
  <c r="L81" i="16"/>
  <c r="P80" i="16"/>
  <c r="L80" i="16"/>
  <c r="P79" i="16"/>
  <c r="L79" i="16"/>
  <c r="P78" i="16"/>
  <c r="L78" i="16"/>
  <c r="P77" i="16"/>
  <c r="L77" i="16"/>
  <c r="P76" i="16"/>
  <c r="L76" i="16"/>
  <c r="P75" i="16"/>
  <c r="L75" i="16"/>
  <c r="P74" i="16"/>
  <c r="L74" i="16"/>
  <c r="P73" i="16"/>
  <c r="L73" i="16"/>
  <c r="P72" i="16"/>
  <c r="L72" i="16"/>
  <c r="P71" i="16"/>
  <c r="L71" i="16"/>
  <c r="P70" i="16"/>
  <c r="L70" i="16"/>
  <c r="A71" i="17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71" i="18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71" i="19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D89" i="19"/>
  <c r="E89" i="19"/>
  <c r="F89" i="19"/>
  <c r="P102" i="16" l="1"/>
  <c r="L102" i="16"/>
  <c r="P101" i="16"/>
  <c r="L101" i="16"/>
  <c r="P100" i="16"/>
  <c r="L100" i="16"/>
  <c r="P99" i="16"/>
  <c r="L99" i="16"/>
  <c r="P98" i="16"/>
  <c r="L98" i="16"/>
  <c r="P97" i="16"/>
  <c r="L97" i="16"/>
  <c r="P96" i="16"/>
  <c r="J96" i="16"/>
  <c r="L96" i="16" s="1"/>
  <c r="L95" i="16"/>
  <c r="P94" i="16"/>
  <c r="L94" i="16"/>
  <c r="P93" i="16"/>
  <c r="L93" i="16"/>
  <c r="P92" i="16"/>
  <c r="L92" i="16"/>
  <c r="P91" i="16"/>
  <c r="L91" i="16"/>
  <c r="P90" i="16"/>
  <c r="L90" i="16"/>
  <c r="P102" i="15"/>
  <c r="L102" i="15"/>
  <c r="P101" i="15"/>
  <c r="L101" i="15"/>
  <c r="P100" i="15"/>
  <c r="L100" i="15"/>
  <c r="P99" i="15"/>
  <c r="L99" i="15"/>
  <c r="P98" i="15"/>
  <c r="L98" i="15"/>
  <c r="P97" i="15"/>
  <c r="L97" i="15"/>
  <c r="P96" i="15"/>
  <c r="J96" i="15"/>
  <c r="L96" i="15" s="1"/>
  <c r="L95" i="15"/>
  <c r="P94" i="15"/>
  <c r="L94" i="15"/>
  <c r="P93" i="15"/>
  <c r="L93" i="15"/>
  <c r="P92" i="15"/>
  <c r="L92" i="15"/>
  <c r="P91" i="15"/>
  <c r="L91" i="15"/>
  <c r="P90" i="15"/>
  <c r="L90" i="15"/>
  <c r="P102" i="14"/>
  <c r="L102" i="14"/>
  <c r="P101" i="14"/>
  <c r="L101" i="14"/>
  <c r="P100" i="14"/>
  <c r="L100" i="14"/>
  <c r="P99" i="14"/>
  <c r="L99" i="14"/>
  <c r="P98" i="14"/>
  <c r="L98" i="14"/>
  <c r="P97" i="14"/>
  <c r="L97" i="14"/>
  <c r="P96" i="14"/>
  <c r="J96" i="14"/>
  <c r="L96" i="14" s="1"/>
  <c r="L95" i="14"/>
  <c r="P94" i="14"/>
  <c r="L94" i="14"/>
  <c r="P93" i="14"/>
  <c r="L93" i="14"/>
  <c r="P92" i="14"/>
  <c r="L92" i="14"/>
  <c r="A92" i="14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P91" i="14"/>
  <c r="L91" i="14"/>
  <c r="P90" i="14"/>
  <c r="L90" i="14"/>
  <c r="P120" i="14" l="1"/>
  <c r="L120" i="14"/>
  <c r="P119" i="14"/>
  <c r="L119" i="14"/>
  <c r="P118" i="14"/>
  <c r="L118" i="14"/>
  <c r="P117" i="14"/>
  <c r="L117" i="14"/>
  <c r="P116" i="14"/>
  <c r="L116" i="14"/>
  <c r="P115" i="14"/>
  <c r="L115" i="14"/>
  <c r="P114" i="14"/>
  <c r="L114" i="14"/>
  <c r="P113" i="14"/>
  <c r="L113" i="14"/>
  <c r="P112" i="14"/>
  <c r="L112" i="14"/>
  <c r="P111" i="14"/>
  <c r="L111" i="14"/>
  <c r="P110" i="14"/>
  <c r="L110" i="14"/>
  <c r="P109" i="14"/>
  <c r="L109" i="14"/>
  <c r="P108" i="14"/>
  <c r="L108" i="14"/>
  <c r="P107" i="14"/>
  <c r="L107" i="14"/>
  <c r="P106" i="14"/>
  <c r="L106" i="14"/>
  <c r="P105" i="14"/>
  <c r="L105" i="14"/>
  <c r="A105" i="14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P104" i="14"/>
  <c r="L104" i="14"/>
  <c r="P120" i="15"/>
  <c r="L120" i="15"/>
  <c r="P119" i="15"/>
  <c r="L119" i="15"/>
  <c r="P118" i="15"/>
  <c r="L118" i="15"/>
  <c r="P117" i="15"/>
  <c r="L117" i="15"/>
  <c r="P116" i="15"/>
  <c r="L116" i="15"/>
  <c r="P115" i="15"/>
  <c r="L115" i="15"/>
  <c r="P114" i="15"/>
  <c r="L114" i="15"/>
  <c r="P113" i="15"/>
  <c r="L113" i="15"/>
  <c r="P112" i="15"/>
  <c r="L112" i="15"/>
  <c r="P111" i="15"/>
  <c r="L111" i="15"/>
  <c r="P110" i="15"/>
  <c r="L110" i="15"/>
  <c r="P109" i="15"/>
  <c r="L109" i="15"/>
  <c r="P108" i="15"/>
  <c r="L108" i="15"/>
  <c r="P107" i="15"/>
  <c r="L107" i="15"/>
  <c r="P106" i="15"/>
  <c r="L106" i="15"/>
  <c r="P105" i="15"/>
  <c r="L105" i="15"/>
  <c r="A105" i="15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P104" i="15"/>
  <c r="L104" i="15"/>
  <c r="P120" i="16"/>
  <c r="L120" i="16"/>
  <c r="P119" i="16"/>
  <c r="L119" i="16"/>
  <c r="P118" i="16"/>
  <c r="L118" i="16"/>
  <c r="P117" i="16"/>
  <c r="L117" i="16"/>
  <c r="P116" i="16"/>
  <c r="L116" i="16"/>
  <c r="P115" i="16"/>
  <c r="L115" i="16"/>
  <c r="P114" i="16"/>
  <c r="L114" i="16"/>
  <c r="P113" i="16"/>
  <c r="L113" i="16"/>
  <c r="P112" i="16"/>
  <c r="L112" i="16"/>
  <c r="P111" i="16"/>
  <c r="L111" i="16"/>
  <c r="P110" i="16"/>
  <c r="L110" i="16"/>
  <c r="P109" i="16"/>
  <c r="L109" i="16"/>
  <c r="P108" i="16"/>
  <c r="L108" i="16"/>
  <c r="P107" i="16"/>
  <c r="L107" i="16"/>
  <c r="P106" i="16"/>
  <c r="L106" i="16"/>
  <c r="P105" i="16"/>
  <c r="L105" i="16"/>
  <c r="A105" i="16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P104" i="16"/>
  <c r="L104" i="16"/>
  <c r="A105" i="17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05" i="18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05" i="19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P140" i="14" l="1"/>
  <c r="L140" i="14"/>
  <c r="P139" i="14"/>
  <c r="L139" i="14"/>
  <c r="P138" i="14"/>
  <c r="L138" i="14"/>
  <c r="P137" i="14"/>
  <c r="L137" i="14"/>
  <c r="P136" i="14"/>
  <c r="L136" i="14"/>
  <c r="P135" i="14"/>
  <c r="L135" i="14"/>
  <c r="P134" i="14"/>
  <c r="L134" i="14"/>
  <c r="P133" i="14"/>
  <c r="L133" i="14"/>
  <c r="P132" i="14"/>
  <c r="L132" i="14"/>
  <c r="P131" i="14"/>
  <c r="L131" i="14"/>
  <c r="P130" i="14"/>
  <c r="L130" i="14"/>
  <c r="P129" i="14"/>
  <c r="L129" i="14"/>
  <c r="P128" i="14"/>
  <c r="L128" i="14"/>
  <c r="P127" i="14"/>
  <c r="L127" i="14"/>
  <c r="P126" i="14"/>
  <c r="L126" i="14"/>
  <c r="P125" i="14"/>
  <c r="L125" i="14"/>
  <c r="P124" i="14"/>
  <c r="L124" i="14"/>
  <c r="P123" i="14"/>
  <c r="L123" i="14"/>
  <c r="P122" i="14"/>
  <c r="L122" i="14"/>
  <c r="P140" i="15"/>
  <c r="L140" i="15"/>
  <c r="P139" i="15"/>
  <c r="L139" i="15"/>
  <c r="P138" i="15"/>
  <c r="L138" i="15"/>
  <c r="P137" i="15"/>
  <c r="L137" i="15"/>
  <c r="P136" i="15"/>
  <c r="L136" i="15"/>
  <c r="P135" i="15"/>
  <c r="L135" i="15"/>
  <c r="P134" i="15"/>
  <c r="L134" i="15"/>
  <c r="P133" i="15"/>
  <c r="L133" i="15"/>
  <c r="P132" i="15"/>
  <c r="L132" i="15"/>
  <c r="P131" i="15"/>
  <c r="L131" i="15"/>
  <c r="P130" i="15"/>
  <c r="L130" i="15"/>
  <c r="P129" i="15"/>
  <c r="L129" i="15"/>
  <c r="P128" i="15"/>
  <c r="L128" i="15"/>
  <c r="P127" i="15"/>
  <c r="L127" i="15"/>
  <c r="P126" i="15"/>
  <c r="L126" i="15"/>
  <c r="P125" i="15"/>
  <c r="L125" i="15"/>
  <c r="P124" i="15"/>
  <c r="L124" i="15"/>
  <c r="P123" i="15"/>
  <c r="L123" i="15"/>
  <c r="P122" i="15"/>
  <c r="L122" i="15"/>
  <c r="P140" i="16"/>
  <c r="L140" i="16"/>
  <c r="P139" i="16"/>
  <c r="L139" i="16"/>
  <c r="P138" i="16"/>
  <c r="L138" i="16"/>
  <c r="P137" i="16"/>
  <c r="L137" i="16"/>
  <c r="P136" i="16"/>
  <c r="L136" i="16"/>
  <c r="P135" i="16"/>
  <c r="L135" i="16"/>
  <c r="P134" i="16"/>
  <c r="L134" i="16"/>
  <c r="P133" i="16"/>
  <c r="L133" i="16"/>
  <c r="P132" i="16"/>
  <c r="L132" i="16"/>
  <c r="P131" i="16"/>
  <c r="L131" i="16"/>
  <c r="P130" i="16"/>
  <c r="L130" i="16"/>
  <c r="P129" i="16"/>
  <c r="L129" i="16"/>
  <c r="P128" i="16"/>
  <c r="L128" i="16"/>
  <c r="P127" i="16"/>
  <c r="L127" i="16"/>
  <c r="P126" i="16"/>
  <c r="L126" i="16"/>
  <c r="P125" i="16"/>
  <c r="L125" i="16"/>
  <c r="P124" i="16"/>
  <c r="L124" i="16"/>
  <c r="P123" i="16"/>
  <c r="L123" i="16"/>
  <c r="P122" i="16"/>
  <c r="L122" i="16"/>
  <c r="A123" i="17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23" i="18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23" i="19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66" i="19" l="1"/>
  <c r="A167" i="19" s="1"/>
  <c r="A169" i="19" s="1"/>
  <c r="A170" i="19" s="1"/>
  <c r="A171" i="19" s="1"/>
  <c r="A172" i="19" s="1"/>
  <c r="A173" i="19" s="1"/>
  <c r="A174" i="19" s="1"/>
  <c r="A175" i="19" s="1"/>
  <c r="A176" i="19" s="1"/>
  <c r="A166" i="18"/>
  <c r="A167" i="18" s="1"/>
  <c r="A169" i="18" s="1"/>
  <c r="A170" i="18" s="1"/>
  <c r="A171" i="18" s="1"/>
  <c r="A172" i="18" s="1"/>
  <c r="A173" i="18" s="1"/>
  <c r="A174" i="18" s="1"/>
  <c r="A175" i="18" s="1"/>
  <c r="A176" i="18" s="1"/>
  <c r="A166" i="17"/>
  <c r="A167" i="17" s="1"/>
  <c r="A169" i="17" s="1"/>
  <c r="A170" i="17" s="1"/>
  <c r="A171" i="17" s="1"/>
  <c r="A172" i="17" s="1"/>
  <c r="A173" i="17" s="1"/>
  <c r="A174" i="17" s="1"/>
  <c r="A175" i="17" s="1"/>
  <c r="A176" i="17" s="1"/>
  <c r="D177" i="17"/>
  <c r="E177" i="17"/>
  <c r="F177" i="17"/>
  <c r="O176" i="15"/>
  <c r="P176" i="15" s="1"/>
  <c r="J176" i="15"/>
  <c r="L176" i="15" s="1"/>
  <c r="P175" i="15"/>
  <c r="O175" i="15"/>
  <c r="J175" i="15"/>
  <c r="L175" i="15" s="1"/>
  <c r="O174" i="15"/>
  <c r="P174" i="15" s="1"/>
  <c r="J174" i="15"/>
  <c r="L174" i="15" s="1"/>
  <c r="O173" i="15"/>
  <c r="P173" i="15" s="1"/>
  <c r="J173" i="15"/>
  <c r="L173" i="15" s="1"/>
  <c r="O172" i="15"/>
  <c r="P172" i="15" s="1"/>
  <c r="J172" i="15"/>
  <c r="L172" i="15" s="1"/>
  <c r="O171" i="15"/>
  <c r="P171" i="15" s="1"/>
  <c r="J171" i="15"/>
  <c r="L171" i="15" s="1"/>
  <c r="O170" i="15"/>
  <c r="P170" i="15" s="1"/>
  <c r="J170" i="15"/>
  <c r="L170" i="15" s="1"/>
  <c r="O169" i="15"/>
  <c r="P169" i="15" s="1"/>
  <c r="J169" i="15"/>
  <c r="L169" i="15" s="1"/>
  <c r="O168" i="15"/>
  <c r="P168" i="15" s="1"/>
  <c r="J168" i="15"/>
  <c r="L168" i="15" s="1"/>
  <c r="O167" i="15"/>
  <c r="P167" i="15" s="1"/>
  <c r="J167" i="15"/>
  <c r="L167" i="15" s="1"/>
  <c r="O166" i="15"/>
  <c r="P166" i="15" s="1"/>
  <c r="J166" i="15"/>
  <c r="L166" i="15" s="1"/>
  <c r="O165" i="15"/>
  <c r="P165" i="15" s="1"/>
  <c r="J165" i="15"/>
  <c r="L165" i="15" s="1"/>
  <c r="O164" i="15"/>
  <c r="P164" i="15" s="1"/>
  <c r="J164" i="15"/>
  <c r="L164" i="15" s="1"/>
  <c r="A164" i="15"/>
  <c r="A166" i="15" s="1"/>
  <c r="A167" i="15" s="1"/>
  <c r="A169" i="15" s="1"/>
  <c r="A170" i="15" s="1"/>
  <c r="A171" i="15" s="1"/>
  <c r="A172" i="15" s="1"/>
  <c r="A173" i="15" s="1"/>
  <c r="A174" i="15" s="1"/>
  <c r="A175" i="15" s="1"/>
  <c r="A176" i="15" s="1"/>
  <c r="O163" i="15"/>
  <c r="P163" i="15" s="1"/>
  <c r="J163" i="15"/>
  <c r="L163" i="15" s="1"/>
  <c r="O162" i="15"/>
  <c r="P162" i="15" s="1"/>
  <c r="J162" i="15"/>
  <c r="L162" i="15" s="1"/>
  <c r="O161" i="15"/>
  <c r="P161" i="15" s="1"/>
  <c r="J161" i="15"/>
  <c r="L161" i="15" s="1"/>
  <c r="O176" i="16"/>
  <c r="P176" i="16" s="1"/>
  <c r="J176" i="16"/>
  <c r="L176" i="16" s="1"/>
  <c r="O175" i="16"/>
  <c r="P175" i="16" s="1"/>
  <c r="J175" i="16"/>
  <c r="L175" i="16" s="1"/>
  <c r="O174" i="16"/>
  <c r="P174" i="16" s="1"/>
  <c r="J174" i="16"/>
  <c r="L174" i="16" s="1"/>
  <c r="O173" i="16"/>
  <c r="P173" i="16" s="1"/>
  <c r="J173" i="16"/>
  <c r="L173" i="16" s="1"/>
  <c r="O172" i="16"/>
  <c r="P172" i="16" s="1"/>
  <c r="J172" i="16"/>
  <c r="L172" i="16" s="1"/>
  <c r="O171" i="16"/>
  <c r="P171" i="16" s="1"/>
  <c r="J171" i="16"/>
  <c r="L171" i="16" s="1"/>
  <c r="O170" i="16"/>
  <c r="P170" i="16" s="1"/>
  <c r="J170" i="16"/>
  <c r="L170" i="16" s="1"/>
  <c r="O169" i="16"/>
  <c r="P169" i="16" s="1"/>
  <c r="J169" i="16"/>
  <c r="L169" i="16" s="1"/>
  <c r="O168" i="16"/>
  <c r="P168" i="16" s="1"/>
  <c r="J168" i="16"/>
  <c r="L168" i="16" s="1"/>
  <c r="O167" i="16"/>
  <c r="P167" i="16" s="1"/>
  <c r="J167" i="16"/>
  <c r="L167" i="16" s="1"/>
  <c r="O166" i="16"/>
  <c r="P166" i="16" s="1"/>
  <c r="J166" i="16"/>
  <c r="L166" i="16" s="1"/>
  <c r="A166" i="16"/>
  <c r="A167" i="16" s="1"/>
  <c r="A169" i="16" s="1"/>
  <c r="A170" i="16" s="1"/>
  <c r="A171" i="16" s="1"/>
  <c r="A172" i="16" s="1"/>
  <c r="A173" i="16" s="1"/>
  <c r="A174" i="16" s="1"/>
  <c r="A175" i="16" s="1"/>
  <c r="A176" i="16" s="1"/>
  <c r="O165" i="16"/>
  <c r="P165" i="16" s="1"/>
  <c r="J165" i="16"/>
  <c r="L165" i="16" s="1"/>
  <c r="O164" i="16"/>
  <c r="P164" i="16" s="1"/>
  <c r="J164" i="16"/>
  <c r="L164" i="16" s="1"/>
  <c r="O163" i="16"/>
  <c r="P163" i="16" s="1"/>
  <c r="J163" i="16"/>
  <c r="L163" i="16" s="1"/>
  <c r="O162" i="16"/>
  <c r="P162" i="16" s="1"/>
  <c r="J162" i="16"/>
  <c r="L162" i="16" s="1"/>
  <c r="O161" i="16"/>
  <c r="P161" i="16" s="1"/>
  <c r="J161" i="16"/>
  <c r="L161" i="16" s="1"/>
  <c r="O176" i="14"/>
  <c r="P176" i="14" s="1"/>
  <c r="J176" i="14"/>
  <c r="L176" i="14" s="1"/>
  <c r="O175" i="14"/>
  <c r="P175" i="14" s="1"/>
  <c r="J175" i="14"/>
  <c r="L175" i="14" s="1"/>
  <c r="O174" i="14"/>
  <c r="P174" i="14" s="1"/>
  <c r="J174" i="14"/>
  <c r="L174" i="14" s="1"/>
  <c r="O173" i="14"/>
  <c r="P173" i="14" s="1"/>
  <c r="J173" i="14"/>
  <c r="L173" i="14" s="1"/>
  <c r="O172" i="14"/>
  <c r="P172" i="14" s="1"/>
  <c r="J172" i="14"/>
  <c r="L172" i="14" s="1"/>
  <c r="O171" i="14"/>
  <c r="P171" i="14" s="1"/>
  <c r="J171" i="14"/>
  <c r="L171" i="14" s="1"/>
  <c r="O170" i="14"/>
  <c r="P170" i="14" s="1"/>
  <c r="J170" i="14"/>
  <c r="L170" i="14" s="1"/>
  <c r="O169" i="14"/>
  <c r="P169" i="14" s="1"/>
  <c r="J169" i="14"/>
  <c r="L169" i="14" s="1"/>
  <c r="O168" i="14"/>
  <c r="P168" i="14" s="1"/>
  <c r="J168" i="14"/>
  <c r="L168" i="14" s="1"/>
  <c r="O167" i="14"/>
  <c r="P167" i="14" s="1"/>
  <c r="J167" i="14"/>
  <c r="L167" i="14" s="1"/>
  <c r="O166" i="14"/>
  <c r="P166" i="14" s="1"/>
  <c r="J166" i="14"/>
  <c r="L166" i="14" s="1"/>
  <c r="A166" i="14"/>
  <c r="A167" i="14" s="1"/>
  <c r="A169" i="14" s="1"/>
  <c r="A170" i="14" s="1"/>
  <c r="A171" i="14" s="1"/>
  <c r="A172" i="14" s="1"/>
  <c r="A173" i="14" s="1"/>
  <c r="A174" i="14" s="1"/>
  <c r="A175" i="14" s="1"/>
  <c r="A176" i="14" s="1"/>
  <c r="O165" i="14"/>
  <c r="P165" i="14" s="1"/>
  <c r="J165" i="14"/>
  <c r="L165" i="14" s="1"/>
  <c r="O164" i="14"/>
  <c r="P164" i="14" s="1"/>
  <c r="J164" i="14"/>
  <c r="L164" i="14" s="1"/>
  <c r="O163" i="14"/>
  <c r="P163" i="14" s="1"/>
  <c r="J163" i="14"/>
  <c r="L163" i="14" s="1"/>
  <c r="O162" i="14"/>
  <c r="P162" i="14" s="1"/>
  <c r="J162" i="14"/>
  <c r="L162" i="14" s="1"/>
  <c r="O161" i="14"/>
  <c r="P161" i="14" s="1"/>
  <c r="J161" i="14"/>
  <c r="L161" i="14" s="1"/>
  <c r="L220" i="16" l="1"/>
  <c r="P218" i="16"/>
  <c r="L218" i="16"/>
  <c r="P217" i="16"/>
  <c r="L217" i="16"/>
  <c r="P216" i="16"/>
  <c r="P215" i="16"/>
  <c r="P214" i="16"/>
  <c r="L214" i="16"/>
  <c r="P212" i="16"/>
  <c r="L212" i="16"/>
  <c r="P211" i="16"/>
  <c r="L211" i="16"/>
  <c r="P210" i="16"/>
  <c r="L210" i="16"/>
  <c r="P207" i="16"/>
  <c r="L207" i="16"/>
  <c r="L206" i="16"/>
  <c r="P204" i="16"/>
  <c r="P203" i="16"/>
  <c r="L203" i="16"/>
  <c r="P201" i="16"/>
  <c r="L201" i="16"/>
  <c r="P200" i="16"/>
  <c r="L200" i="16"/>
  <c r="P199" i="16"/>
  <c r="L199" i="16"/>
  <c r="P198" i="16"/>
  <c r="L198" i="16"/>
  <c r="P197" i="16"/>
  <c r="L197" i="16"/>
  <c r="P196" i="16"/>
  <c r="L196" i="16"/>
  <c r="P195" i="16"/>
  <c r="L195" i="16"/>
  <c r="P194" i="16"/>
  <c r="P193" i="16"/>
  <c r="L220" i="15"/>
  <c r="P218" i="15"/>
  <c r="L218" i="15"/>
  <c r="P217" i="15"/>
  <c r="L217" i="15"/>
  <c r="P216" i="15"/>
  <c r="P215" i="15"/>
  <c r="P214" i="15"/>
  <c r="L214" i="15"/>
  <c r="L213" i="15"/>
  <c r="P212" i="15"/>
  <c r="L212" i="15"/>
  <c r="P211" i="15"/>
  <c r="L211" i="15"/>
  <c r="P210" i="15"/>
  <c r="L210" i="15"/>
  <c r="P207" i="15"/>
  <c r="L207" i="15"/>
  <c r="L206" i="15"/>
  <c r="P205" i="15"/>
  <c r="P204" i="15"/>
  <c r="P203" i="15"/>
  <c r="L203" i="15"/>
  <c r="P201" i="15"/>
  <c r="L201" i="15"/>
  <c r="P200" i="15"/>
  <c r="L200" i="15"/>
  <c r="P199" i="15"/>
  <c r="L199" i="15"/>
  <c r="P198" i="15"/>
  <c r="L198" i="15"/>
  <c r="P197" i="15"/>
  <c r="L197" i="15"/>
  <c r="P196" i="15"/>
  <c r="L196" i="15"/>
  <c r="P195" i="15"/>
  <c r="L195" i="15"/>
  <c r="P194" i="15"/>
  <c r="L194" i="15"/>
  <c r="P193" i="15"/>
  <c r="L193" i="15"/>
  <c r="L220" i="14"/>
  <c r="P218" i="14"/>
  <c r="L218" i="14"/>
  <c r="P217" i="14"/>
  <c r="L217" i="14"/>
  <c r="P216" i="14"/>
  <c r="P215" i="14"/>
  <c r="P214" i="14"/>
  <c r="L214" i="14"/>
  <c r="L213" i="14"/>
  <c r="P212" i="14"/>
  <c r="L212" i="14"/>
  <c r="P211" i="14"/>
  <c r="L211" i="14"/>
  <c r="P210" i="14"/>
  <c r="L210" i="14"/>
  <c r="P207" i="14"/>
  <c r="L207" i="14"/>
  <c r="L206" i="14"/>
  <c r="P205" i="14"/>
  <c r="P204" i="14"/>
  <c r="P203" i="14"/>
  <c r="L203" i="14"/>
  <c r="P201" i="14"/>
  <c r="L201" i="14"/>
  <c r="P200" i="14"/>
  <c r="L200" i="14"/>
  <c r="P199" i="14"/>
  <c r="L199" i="14"/>
  <c r="P198" i="14"/>
  <c r="L198" i="14"/>
  <c r="P197" i="14"/>
  <c r="L197" i="14"/>
  <c r="P196" i="14"/>
  <c r="L196" i="14"/>
  <c r="P195" i="14"/>
  <c r="L195" i="14"/>
  <c r="P194" i="14"/>
  <c r="P193" i="14"/>
  <c r="L192" i="15" l="1"/>
  <c r="O244" i="14"/>
  <c r="P244" i="14" s="1"/>
  <c r="L244" i="14"/>
  <c r="I244" i="14"/>
  <c r="O243" i="14"/>
  <c r="P243" i="14" s="1"/>
  <c r="L243" i="14"/>
  <c r="I243" i="14"/>
  <c r="P242" i="14"/>
  <c r="L242" i="14"/>
  <c r="I242" i="14"/>
  <c r="O241" i="14"/>
  <c r="P241" i="14" s="1"/>
  <c r="L241" i="14"/>
  <c r="I241" i="14"/>
  <c r="P240" i="14"/>
  <c r="L240" i="14"/>
  <c r="I240" i="14"/>
  <c r="O239" i="14"/>
  <c r="P239" i="14" s="1"/>
  <c r="L239" i="14"/>
  <c r="I239" i="14"/>
  <c r="O238" i="14"/>
  <c r="P238" i="14" s="1"/>
  <c r="L238" i="14"/>
  <c r="I238" i="14"/>
  <c r="O237" i="14"/>
  <c r="P237" i="14" s="1"/>
  <c r="L237" i="14"/>
  <c r="I237" i="14"/>
  <c r="P236" i="14"/>
  <c r="L236" i="14"/>
  <c r="P235" i="14"/>
  <c r="L235" i="14"/>
  <c r="I235" i="14"/>
  <c r="P234" i="14"/>
  <c r="L234" i="14"/>
  <c r="I234" i="14"/>
  <c r="O233" i="14"/>
  <c r="P233" i="14" s="1"/>
  <c r="L233" i="14"/>
  <c r="I233" i="14"/>
  <c r="O232" i="14"/>
  <c r="P232" i="14" s="1"/>
  <c r="L232" i="14"/>
  <c r="I232" i="14"/>
  <c r="O231" i="14"/>
  <c r="P231" i="14" s="1"/>
  <c r="L231" i="14"/>
  <c r="I231" i="14"/>
  <c r="O230" i="14"/>
  <c r="P230" i="14" s="1"/>
  <c r="L230" i="14"/>
  <c r="I230" i="14"/>
  <c r="O229" i="14"/>
  <c r="P229" i="14" s="1"/>
  <c r="L229" i="14"/>
  <c r="I229" i="14"/>
  <c r="O228" i="14"/>
  <c r="P228" i="14" s="1"/>
  <c r="L228" i="14"/>
  <c r="I228" i="14"/>
  <c r="O227" i="14"/>
  <c r="P227" i="14" s="1"/>
  <c r="L227" i="14"/>
  <c r="I227" i="14"/>
  <c r="P226" i="14"/>
  <c r="L226" i="14"/>
  <c r="I226" i="14"/>
  <c r="O225" i="14"/>
  <c r="P225" i="14" s="1"/>
  <c r="L225" i="14"/>
  <c r="I225" i="14"/>
  <c r="O224" i="14"/>
  <c r="P224" i="14" s="1"/>
  <c r="L224" i="14"/>
  <c r="I224" i="14"/>
  <c r="O223" i="14"/>
  <c r="P223" i="14" s="1"/>
  <c r="L223" i="14"/>
  <c r="I223" i="14"/>
  <c r="P222" i="14"/>
  <c r="L222" i="14"/>
  <c r="I222" i="14"/>
  <c r="O244" i="15"/>
  <c r="P244" i="15" s="1"/>
  <c r="L244" i="15"/>
  <c r="I244" i="15"/>
  <c r="O243" i="15"/>
  <c r="P243" i="15" s="1"/>
  <c r="L243" i="15"/>
  <c r="I243" i="15"/>
  <c r="P242" i="15"/>
  <c r="L242" i="15"/>
  <c r="I242" i="15"/>
  <c r="O241" i="15"/>
  <c r="P241" i="15" s="1"/>
  <c r="L241" i="15"/>
  <c r="I241" i="15"/>
  <c r="P240" i="15"/>
  <c r="L240" i="15"/>
  <c r="I240" i="15"/>
  <c r="O239" i="15"/>
  <c r="P239" i="15" s="1"/>
  <c r="L239" i="15"/>
  <c r="I239" i="15"/>
  <c r="O238" i="15"/>
  <c r="P238" i="15" s="1"/>
  <c r="L238" i="15"/>
  <c r="I238" i="15"/>
  <c r="O237" i="15"/>
  <c r="P237" i="15" s="1"/>
  <c r="L237" i="15"/>
  <c r="I237" i="15"/>
  <c r="P236" i="15"/>
  <c r="L236" i="15"/>
  <c r="P235" i="15"/>
  <c r="L235" i="15"/>
  <c r="I235" i="15"/>
  <c r="P234" i="15"/>
  <c r="L234" i="15"/>
  <c r="I234" i="15"/>
  <c r="O233" i="15"/>
  <c r="P233" i="15" s="1"/>
  <c r="L233" i="15"/>
  <c r="I233" i="15"/>
  <c r="O232" i="15"/>
  <c r="P232" i="15" s="1"/>
  <c r="L232" i="15"/>
  <c r="I232" i="15"/>
  <c r="O231" i="15"/>
  <c r="P231" i="15" s="1"/>
  <c r="L231" i="15"/>
  <c r="I231" i="15"/>
  <c r="O230" i="15"/>
  <c r="P230" i="15" s="1"/>
  <c r="L230" i="15"/>
  <c r="I230" i="15"/>
  <c r="O229" i="15"/>
  <c r="P229" i="15" s="1"/>
  <c r="L229" i="15"/>
  <c r="I229" i="15"/>
  <c r="O228" i="15"/>
  <c r="P228" i="15" s="1"/>
  <c r="L228" i="15"/>
  <c r="I228" i="15"/>
  <c r="O227" i="15"/>
  <c r="P227" i="15" s="1"/>
  <c r="L227" i="15"/>
  <c r="I227" i="15"/>
  <c r="P226" i="15"/>
  <c r="L226" i="15"/>
  <c r="I226" i="15"/>
  <c r="O225" i="15"/>
  <c r="P225" i="15" s="1"/>
  <c r="L225" i="15"/>
  <c r="I225" i="15"/>
  <c r="O224" i="15"/>
  <c r="P224" i="15" s="1"/>
  <c r="L224" i="15"/>
  <c r="I224" i="15"/>
  <c r="O223" i="15"/>
  <c r="P223" i="15" s="1"/>
  <c r="L223" i="15"/>
  <c r="I223" i="15"/>
  <c r="P222" i="15"/>
  <c r="L222" i="15"/>
  <c r="I222" i="15"/>
  <c r="O244" i="16"/>
  <c r="P244" i="16" s="1"/>
  <c r="L244" i="16"/>
  <c r="I244" i="16"/>
  <c r="O243" i="16"/>
  <c r="P243" i="16" s="1"/>
  <c r="L243" i="16"/>
  <c r="I243" i="16"/>
  <c r="P242" i="16"/>
  <c r="L242" i="16"/>
  <c r="I242" i="16"/>
  <c r="O241" i="16"/>
  <c r="P241" i="16" s="1"/>
  <c r="L241" i="16"/>
  <c r="I241" i="16"/>
  <c r="P240" i="16"/>
  <c r="L240" i="16"/>
  <c r="I240" i="16"/>
  <c r="O239" i="16"/>
  <c r="P239" i="16" s="1"/>
  <c r="L239" i="16"/>
  <c r="I239" i="16"/>
  <c r="O238" i="16"/>
  <c r="P238" i="16" s="1"/>
  <c r="L238" i="16"/>
  <c r="I238" i="16"/>
  <c r="O237" i="16"/>
  <c r="P237" i="16" s="1"/>
  <c r="L237" i="16"/>
  <c r="I237" i="16"/>
  <c r="P236" i="16"/>
  <c r="L236" i="16"/>
  <c r="P235" i="16"/>
  <c r="L235" i="16"/>
  <c r="I235" i="16"/>
  <c r="P234" i="16"/>
  <c r="L234" i="16"/>
  <c r="I234" i="16"/>
  <c r="O233" i="16"/>
  <c r="P233" i="16" s="1"/>
  <c r="L233" i="16"/>
  <c r="I233" i="16"/>
  <c r="O232" i="16"/>
  <c r="P232" i="16" s="1"/>
  <c r="L232" i="16"/>
  <c r="I232" i="16"/>
  <c r="O231" i="16"/>
  <c r="P231" i="16" s="1"/>
  <c r="L231" i="16"/>
  <c r="I231" i="16"/>
  <c r="O230" i="16"/>
  <c r="P230" i="16" s="1"/>
  <c r="L230" i="16"/>
  <c r="I230" i="16"/>
  <c r="O229" i="16"/>
  <c r="P229" i="16" s="1"/>
  <c r="L229" i="16"/>
  <c r="I229" i="16"/>
  <c r="O228" i="16"/>
  <c r="P228" i="16" s="1"/>
  <c r="L228" i="16"/>
  <c r="I228" i="16"/>
  <c r="O227" i="16"/>
  <c r="P227" i="16" s="1"/>
  <c r="L227" i="16"/>
  <c r="I227" i="16"/>
  <c r="P226" i="16"/>
  <c r="L226" i="16"/>
  <c r="I226" i="16"/>
  <c r="O225" i="16"/>
  <c r="P225" i="16" s="1"/>
  <c r="L225" i="16"/>
  <c r="I225" i="16"/>
  <c r="O224" i="16"/>
  <c r="P224" i="16" s="1"/>
  <c r="L224" i="16"/>
  <c r="I224" i="16"/>
  <c r="O223" i="16"/>
  <c r="P223" i="16" s="1"/>
  <c r="L223" i="16"/>
  <c r="I223" i="16"/>
  <c r="P222" i="16"/>
  <c r="L222" i="16"/>
  <c r="I222" i="16"/>
  <c r="A181" i="14" l="1"/>
  <c r="A183" i="14"/>
  <c r="A185" i="14"/>
  <c r="A187" i="14"/>
  <c r="A189" i="14"/>
  <c r="A191" i="14"/>
  <c r="E259" i="19" l="1"/>
  <c r="E259" i="18"/>
  <c r="E259" i="17"/>
  <c r="P261" i="16"/>
  <c r="L261" i="16"/>
  <c r="P260" i="16"/>
  <c r="L260" i="16"/>
  <c r="P259" i="16"/>
  <c r="L259" i="16"/>
  <c r="O258" i="16"/>
  <c r="P258" i="16" s="1"/>
  <c r="L258" i="16"/>
  <c r="P257" i="16"/>
  <c r="L257" i="16"/>
  <c r="P256" i="16"/>
  <c r="L256" i="16"/>
  <c r="P255" i="16"/>
  <c r="L255" i="16"/>
  <c r="P254" i="16"/>
  <c r="L254" i="16"/>
  <c r="P253" i="16"/>
  <c r="L253" i="16"/>
  <c r="P252" i="16"/>
  <c r="L252" i="16"/>
  <c r="P251" i="16"/>
  <c r="L251" i="16"/>
  <c r="P250" i="16"/>
  <c r="L250" i="16"/>
  <c r="P249" i="16"/>
  <c r="L249" i="16"/>
  <c r="P248" i="16"/>
  <c r="L248" i="16"/>
  <c r="O247" i="16"/>
  <c r="P247" i="16" s="1"/>
  <c r="L247" i="16"/>
  <c r="O246" i="16"/>
  <c r="P246" i="16" s="1"/>
  <c r="L246" i="16"/>
  <c r="P261" i="15"/>
  <c r="L261" i="15"/>
  <c r="P260" i="15"/>
  <c r="L260" i="15"/>
  <c r="P259" i="15"/>
  <c r="L259" i="15"/>
  <c r="O258" i="15"/>
  <c r="P258" i="15" s="1"/>
  <c r="L258" i="15"/>
  <c r="P257" i="15"/>
  <c r="L257" i="15"/>
  <c r="P256" i="15"/>
  <c r="L256" i="15"/>
  <c r="P255" i="15"/>
  <c r="L255" i="15"/>
  <c r="P254" i="15"/>
  <c r="L254" i="15"/>
  <c r="P253" i="15"/>
  <c r="L253" i="15"/>
  <c r="P252" i="15"/>
  <c r="L252" i="15"/>
  <c r="P251" i="15"/>
  <c r="L251" i="15"/>
  <c r="P250" i="15"/>
  <c r="L250" i="15"/>
  <c r="P249" i="15"/>
  <c r="L249" i="15"/>
  <c r="P248" i="15"/>
  <c r="L248" i="15"/>
  <c r="O247" i="15"/>
  <c r="P247" i="15" s="1"/>
  <c r="L247" i="15"/>
  <c r="O246" i="15"/>
  <c r="P246" i="15" s="1"/>
  <c r="L246" i="15"/>
  <c r="P261" i="14" l="1"/>
  <c r="L261" i="14"/>
  <c r="P260" i="14"/>
  <c r="L260" i="14"/>
  <c r="P259" i="14"/>
  <c r="L259" i="14"/>
  <c r="O258" i="14"/>
  <c r="P258" i="14" s="1"/>
  <c r="L258" i="14"/>
  <c r="P257" i="14"/>
  <c r="L257" i="14"/>
  <c r="P256" i="14"/>
  <c r="L256" i="14"/>
  <c r="P255" i="14"/>
  <c r="L255" i="14"/>
  <c r="P254" i="14"/>
  <c r="L254" i="14"/>
  <c r="P253" i="14"/>
  <c r="L253" i="14"/>
  <c r="P252" i="14"/>
  <c r="L252" i="14"/>
  <c r="P251" i="14"/>
  <c r="L251" i="14"/>
  <c r="P250" i="14"/>
  <c r="L250" i="14"/>
  <c r="P249" i="14"/>
  <c r="L249" i="14"/>
  <c r="P248" i="14"/>
  <c r="L248" i="14"/>
  <c r="O247" i="14"/>
  <c r="P247" i="14" s="1"/>
  <c r="L247" i="14"/>
  <c r="O246" i="14"/>
  <c r="P246" i="14" s="1"/>
  <c r="L246" i="14"/>
  <c r="P284" i="16"/>
  <c r="L284" i="16"/>
  <c r="P284" i="15"/>
  <c r="L284" i="15"/>
  <c r="P284" i="14" l="1"/>
  <c r="L284" i="14"/>
  <c r="O282" i="16" l="1"/>
  <c r="P282" i="16" s="1"/>
  <c r="L282" i="16"/>
  <c r="I282" i="16"/>
  <c r="O281" i="16"/>
  <c r="P281" i="16" s="1"/>
  <c r="L281" i="16"/>
  <c r="I281" i="16"/>
  <c r="O280" i="16"/>
  <c r="P280" i="16" s="1"/>
  <c r="L280" i="16"/>
  <c r="I280" i="16"/>
  <c r="O279" i="16"/>
  <c r="P279" i="16" s="1"/>
  <c r="L279" i="16"/>
  <c r="I279" i="16"/>
  <c r="O278" i="16"/>
  <c r="P278" i="16" s="1"/>
  <c r="L278" i="16"/>
  <c r="I278" i="16"/>
  <c r="O277" i="16"/>
  <c r="P277" i="16" s="1"/>
  <c r="L277" i="16"/>
  <c r="I277" i="16"/>
  <c r="O276" i="16"/>
  <c r="P276" i="16" s="1"/>
  <c r="L276" i="16"/>
  <c r="I276" i="16"/>
  <c r="O275" i="16"/>
  <c r="P275" i="16" s="1"/>
  <c r="L275" i="16"/>
  <c r="I275" i="16"/>
  <c r="O274" i="16"/>
  <c r="P274" i="16" s="1"/>
  <c r="L274" i="16"/>
  <c r="I274" i="16"/>
  <c r="O273" i="16"/>
  <c r="P273" i="16" s="1"/>
  <c r="L273" i="16"/>
  <c r="I273" i="16"/>
  <c r="O272" i="16"/>
  <c r="P272" i="16" s="1"/>
  <c r="L272" i="16"/>
  <c r="I272" i="16"/>
  <c r="O271" i="16"/>
  <c r="P271" i="16" s="1"/>
  <c r="L271" i="16"/>
  <c r="I271" i="16"/>
  <c r="O270" i="16"/>
  <c r="P270" i="16" s="1"/>
  <c r="L270" i="16"/>
  <c r="I270" i="16"/>
  <c r="O269" i="16"/>
  <c r="P269" i="16" s="1"/>
  <c r="L269" i="16"/>
  <c r="I269" i="16"/>
  <c r="O268" i="16"/>
  <c r="P268" i="16" s="1"/>
  <c r="L268" i="16"/>
  <c r="I268" i="16"/>
  <c r="O267" i="16"/>
  <c r="P267" i="16" s="1"/>
  <c r="L267" i="16"/>
  <c r="I267" i="16"/>
  <c r="O266" i="16"/>
  <c r="P266" i="16" s="1"/>
  <c r="L266" i="16"/>
  <c r="I266" i="16"/>
  <c r="P265" i="16"/>
  <c r="I265" i="16"/>
  <c r="J265" i="16" s="1"/>
  <c r="L265" i="16" s="1"/>
  <c r="P264" i="16"/>
  <c r="I264" i="16"/>
  <c r="J264" i="16" s="1"/>
  <c r="L264" i="16" s="1"/>
  <c r="P263" i="16"/>
  <c r="I263" i="16"/>
  <c r="O282" i="15"/>
  <c r="P282" i="15" s="1"/>
  <c r="L282" i="15"/>
  <c r="I282" i="15"/>
  <c r="O281" i="15"/>
  <c r="P281" i="15" s="1"/>
  <c r="L281" i="15"/>
  <c r="I281" i="15"/>
  <c r="O280" i="15"/>
  <c r="P280" i="15" s="1"/>
  <c r="L280" i="15"/>
  <c r="I280" i="15"/>
  <c r="O279" i="15"/>
  <c r="P279" i="15" s="1"/>
  <c r="L279" i="15"/>
  <c r="I279" i="15"/>
  <c r="O278" i="15"/>
  <c r="P278" i="15" s="1"/>
  <c r="L278" i="15"/>
  <c r="I278" i="15"/>
  <c r="O277" i="15"/>
  <c r="P277" i="15" s="1"/>
  <c r="L277" i="15"/>
  <c r="I277" i="15"/>
  <c r="O276" i="15"/>
  <c r="P276" i="15" s="1"/>
  <c r="L276" i="15"/>
  <c r="I276" i="15"/>
  <c r="O275" i="15"/>
  <c r="P275" i="15" s="1"/>
  <c r="L275" i="15"/>
  <c r="I275" i="15"/>
  <c r="O274" i="15"/>
  <c r="P274" i="15" s="1"/>
  <c r="L274" i="15"/>
  <c r="I274" i="15"/>
  <c r="O273" i="15"/>
  <c r="P273" i="15" s="1"/>
  <c r="L273" i="15"/>
  <c r="I273" i="15"/>
  <c r="O272" i="15"/>
  <c r="P272" i="15" s="1"/>
  <c r="L272" i="15"/>
  <c r="I272" i="15"/>
  <c r="O271" i="15"/>
  <c r="P271" i="15" s="1"/>
  <c r="L271" i="15"/>
  <c r="I271" i="15"/>
  <c r="O270" i="15"/>
  <c r="P270" i="15" s="1"/>
  <c r="L270" i="15"/>
  <c r="I270" i="15"/>
  <c r="O269" i="15"/>
  <c r="P269" i="15" s="1"/>
  <c r="L269" i="15"/>
  <c r="I269" i="15"/>
  <c r="O268" i="15"/>
  <c r="P268" i="15" s="1"/>
  <c r="L268" i="15"/>
  <c r="I268" i="15"/>
  <c r="O267" i="15"/>
  <c r="P267" i="15" s="1"/>
  <c r="L267" i="15"/>
  <c r="I267" i="15"/>
  <c r="O266" i="15"/>
  <c r="P266" i="15" s="1"/>
  <c r="L266" i="15"/>
  <c r="I266" i="15"/>
  <c r="P265" i="15"/>
  <c r="I265" i="15"/>
  <c r="J265" i="15" s="1"/>
  <c r="L265" i="15" s="1"/>
  <c r="P264" i="15"/>
  <c r="I264" i="15"/>
  <c r="J264" i="15" s="1"/>
  <c r="L264" i="15" s="1"/>
  <c r="P263" i="15"/>
  <c r="I263" i="15"/>
  <c r="K262" i="14"/>
  <c r="I283" i="14"/>
  <c r="O282" i="14"/>
  <c r="P282" i="14" s="1"/>
  <c r="L282" i="14"/>
  <c r="I282" i="14"/>
  <c r="O281" i="14"/>
  <c r="P281" i="14" s="1"/>
  <c r="L281" i="14"/>
  <c r="I281" i="14"/>
  <c r="O280" i="14"/>
  <c r="P280" i="14" s="1"/>
  <c r="L280" i="14"/>
  <c r="I280" i="14"/>
  <c r="O279" i="14"/>
  <c r="P279" i="14" s="1"/>
  <c r="L279" i="14"/>
  <c r="I279" i="14"/>
  <c r="O278" i="14"/>
  <c r="P278" i="14" s="1"/>
  <c r="L278" i="14"/>
  <c r="I278" i="14"/>
  <c r="O277" i="14"/>
  <c r="P277" i="14" s="1"/>
  <c r="L277" i="14"/>
  <c r="I277" i="14"/>
  <c r="O276" i="14"/>
  <c r="P276" i="14" s="1"/>
  <c r="L276" i="14"/>
  <c r="I276" i="14"/>
  <c r="O275" i="14"/>
  <c r="P275" i="14" s="1"/>
  <c r="L275" i="14"/>
  <c r="I275" i="14"/>
  <c r="O274" i="14"/>
  <c r="P274" i="14" s="1"/>
  <c r="L274" i="14"/>
  <c r="I274" i="14"/>
  <c r="O273" i="14"/>
  <c r="P273" i="14" s="1"/>
  <c r="L273" i="14"/>
  <c r="I273" i="14"/>
  <c r="O272" i="14"/>
  <c r="P272" i="14" s="1"/>
  <c r="L272" i="14"/>
  <c r="I272" i="14"/>
  <c r="O271" i="14"/>
  <c r="P271" i="14" s="1"/>
  <c r="L271" i="14"/>
  <c r="I271" i="14"/>
  <c r="O270" i="14"/>
  <c r="P270" i="14" s="1"/>
  <c r="L270" i="14"/>
  <c r="I270" i="14"/>
  <c r="O269" i="14"/>
  <c r="P269" i="14" s="1"/>
  <c r="L269" i="14"/>
  <c r="I269" i="14"/>
  <c r="O268" i="14"/>
  <c r="P268" i="14" s="1"/>
  <c r="L268" i="14"/>
  <c r="I268" i="14"/>
  <c r="O267" i="14"/>
  <c r="P267" i="14" s="1"/>
  <c r="L267" i="14"/>
  <c r="I267" i="14"/>
  <c r="O266" i="14"/>
  <c r="P266" i="14" s="1"/>
  <c r="L266" i="14"/>
  <c r="I266" i="14"/>
  <c r="P265" i="14"/>
  <c r="I265" i="14"/>
  <c r="J265" i="14" s="1"/>
  <c r="L265" i="14" s="1"/>
  <c r="P264" i="14"/>
  <c r="I264" i="14"/>
  <c r="J264" i="14" s="1"/>
  <c r="L264" i="14" s="1"/>
  <c r="P263" i="14"/>
  <c r="I263" i="14"/>
  <c r="I15" i="16"/>
  <c r="I14" i="16"/>
  <c r="I13" i="16"/>
  <c r="I12" i="16"/>
  <c r="I11" i="16"/>
  <c r="I10" i="16"/>
  <c r="I9" i="16"/>
  <c r="I13" i="15"/>
  <c r="I12" i="15"/>
  <c r="I10" i="15"/>
  <c r="F283" i="19"/>
  <c r="E283" i="19"/>
  <c r="D283" i="19"/>
  <c r="F262" i="19"/>
  <c r="E262" i="19"/>
  <c r="D262" i="19"/>
  <c r="F245" i="19"/>
  <c r="E245" i="19"/>
  <c r="D245" i="19"/>
  <c r="F221" i="19"/>
  <c r="E221" i="19"/>
  <c r="D221" i="19"/>
  <c r="F192" i="19"/>
  <c r="E192" i="19"/>
  <c r="D192" i="19"/>
  <c r="F177" i="19"/>
  <c r="E177" i="19"/>
  <c r="D177" i="19"/>
  <c r="F160" i="19"/>
  <c r="E160" i="19"/>
  <c r="D160" i="19"/>
  <c r="F141" i="19"/>
  <c r="E141" i="19"/>
  <c r="D141" i="19"/>
  <c r="F121" i="19"/>
  <c r="E121" i="19"/>
  <c r="D121" i="19"/>
  <c r="F103" i="19"/>
  <c r="E103" i="19"/>
  <c r="D103" i="19"/>
  <c r="F69" i="19"/>
  <c r="F52" i="19" s="1"/>
  <c r="E69" i="19"/>
  <c r="E52" i="19" s="1"/>
  <c r="D69" i="19"/>
  <c r="D52" i="19" s="1"/>
  <c r="F36" i="19"/>
  <c r="E36" i="19"/>
  <c r="D36" i="19"/>
  <c r="F16" i="19"/>
  <c r="F8" i="19" s="1"/>
  <c r="E16" i="19"/>
  <c r="D16" i="19"/>
  <c r="E8" i="19"/>
  <c r="D8" i="19"/>
  <c r="F283" i="18"/>
  <c r="E283" i="18"/>
  <c r="D283" i="18"/>
  <c r="F262" i="18"/>
  <c r="E262" i="18"/>
  <c r="D262" i="18"/>
  <c r="F245" i="18"/>
  <c r="E245" i="18"/>
  <c r="D245" i="18"/>
  <c r="F221" i="18"/>
  <c r="E221" i="18"/>
  <c r="D221" i="18"/>
  <c r="F192" i="18"/>
  <c r="E192" i="18"/>
  <c r="D192" i="18"/>
  <c r="F177" i="18"/>
  <c r="E177" i="18"/>
  <c r="D177" i="18"/>
  <c r="F160" i="18"/>
  <c r="E160" i="18"/>
  <c r="D160" i="18"/>
  <c r="F141" i="18"/>
  <c r="E141" i="18"/>
  <c r="D141" i="18"/>
  <c r="F121" i="18"/>
  <c r="E121" i="18"/>
  <c r="D121" i="18"/>
  <c r="F103" i="18"/>
  <c r="E103" i="18"/>
  <c r="D103" i="18"/>
  <c r="F89" i="18"/>
  <c r="E89" i="18"/>
  <c r="D89" i="18"/>
  <c r="F69" i="18"/>
  <c r="F52" i="18" s="1"/>
  <c r="E69" i="18"/>
  <c r="E52" i="18" s="1"/>
  <c r="D69" i="18"/>
  <c r="D52" i="18" s="1"/>
  <c r="F36" i="18"/>
  <c r="E36" i="18"/>
  <c r="D36" i="18"/>
  <c r="F16" i="18"/>
  <c r="F8" i="18" s="1"/>
  <c r="E16" i="18"/>
  <c r="D16" i="18"/>
  <c r="E8" i="18"/>
  <c r="D8" i="18"/>
  <c r="A285" i="19"/>
  <c r="A264" i="19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47" i="19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23" i="19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143" i="19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92" i="19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38" i="19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8" i="19"/>
  <c r="A19" i="19" s="1"/>
  <c r="A20" i="19" s="1"/>
  <c r="A21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10" i="19"/>
  <c r="A11" i="19" s="1"/>
  <c r="A12" i="19" s="1"/>
  <c r="A13" i="19" s="1"/>
  <c r="A14" i="19" s="1"/>
  <c r="A15" i="19" s="1"/>
  <c r="A285" i="18"/>
  <c r="A264" i="18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47" i="18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23" i="18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143" i="18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92" i="18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38" i="18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18" i="18"/>
  <c r="A19" i="18" s="1"/>
  <c r="A20" i="18" s="1"/>
  <c r="A21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10" i="18"/>
  <c r="A11" i="18" s="1"/>
  <c r="A12" i="18" s="1"/>
  <c r="A13" i="18" s="1"/>
  <c r="A14" i="18" s="1"/>
  <c r="A15" i="18" s="1"/>
  <c r="D8" i="17"/>
  <c r="E8" i="17"/>
  <c r="A10" i="17"/>
  <c r="A11" i="17" s="1"/>
  <c r="A12" i="17" s="1"/>
  <c r="A13" i="17" s="1"/>
  <c r="A14" i="17" s="1"/>
  <c r="A15" i="17" s="1"/>
  <c r="D16" i="17"/>
  <c r="E16" i="17"/>
  <c r="F16" i="17"/>
  <c r="F8" i="17" s="1"/>
  <c r="A20" i="17"/>
  <c r="A21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D36" i="17"/>
  <c r="E36" i="17"/>
  <c r="A38" i="17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F36" i="17"/>
  <c r="D69" i="17"/>
  <c r="D52" i="17" s="1"/>
  <c r="E69" i="17"/>
  <c r="E52" i="17" s="1"/>
  <c r="F69" i="17"/>
  <c r="F52" i="17" s="1"/>
  <c r="D89" i="17"/>
  <c r="E89" i="17"/>
  <c r="F89" i="17"/>
  <c r="A92" i="17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D103" i="17"/>
  <c r="F103" i="17"/>
  <c r="E103" i="17"/>
  <c r="D121" i="17"/>
  <c r="E121" i="17"/>
  <c r="F121" i="17"/>
  <c r="D141" i="17"/>
  <c r="E141" i="17"/>
  <c r="F141" i="17"/>
  <c r="A143" i="17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D160" i="17"/>
  <c r="E160" i="17"/>
  <c r="F160" i="17"/>
  <c r="D192" i="17"/>
  <c r="E192" i="17"/>
  <c r="F192" i="17"/>
  <c r="D221" i="17"/>
  <c r="E221" i="17"/>
  <c r="F221" i="17"/>
  <c r="A223" i="17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D245" i="17"/>
  <c r="E245" i="17"/>
  <c r="F245" i="17"/>
  <c r="A247" i="17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D262" i="17"/>
  <c r="E262" i="17"/>
  <c r="F262" i="17"/>
  <c r="A264" i="17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D283" i="17"/>
  <c r="E283" i="17"/>
  <c r="F283" i="17"/>
  <c r="A285" i="17"/>
  <c r="P285" i="16"/>
  <c r="L285" i="16"/>
  <c r="L283" i="16" s="1"/>
  <c r="A285" i="16"/>
  <c r="O283" i="16"/>
  <c r="N283" i="16"/>
  <c r="M283" i="16"/>
  <c r="K283" i="16"/>
  <c r="J283" i="16"/>
  <c r="I283" i="16"/>
  <c r="G283" i="16"/>
  <c r="A264" i="16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N262" i="16"/>
  <c r="M262" i="16"/>
  <c r="K262" i="16"/>
  <c r="G262" i="16"/>
  <c r="A247" i="16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N245" i="16"/>
  <c r="M245" i="16"/>
  <c r="K245" i="16"/>
  <c r="J245" i="16"/>
  <c r="I245" i="16"/>
  <c r="G245" i="16"/>
  <c r="A240" i="16"/>
  <c r="A241" i="16" s="1"/>
  <c r="A242" i="16" s="1"/>
  <c r="A243" i="16" s="1"/>
  <c r="A244" i="16" s="1"/>
  <c r="A225" i="16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N221" i="16"/>
  <c r="M221" i="16"/>
  <c r="K221" i="16"/>
  <c r="G221" i="16"/>
  <c r="L192" i="16"/>
  <c r="O192" i="16"/>
  <c r="N192" i="16"/>
  <c r="M192" i="16"/>
  <c r="K192" i="16"/>
  <c r="J192" i="16"/>
  <c r="I192" i="16"/>
  <c r="G192" i="16"/>
  <c r="A179" i="16"/>
  <c r="A181" i="16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N177" i="16"/>
  <c r="M177" i="16"/>
  <c r="K177" i="16"/>
  <c r="G177" i="16"/>
  <c r="N160" i="16"/>
  <c r="M160" i="16"/>
  <c r="K160" i="16"/>
  <c r="J160" i="16"/>
  <c r="I160" i="16"/>
  <c r="G160" i="16"/>
  <c r="P159" i="16"/>
  <c r="L159" i="16"/>
  <c r="P158" i="16"/>
  <c r="L158" i="16"/>
  <c r="P157" i="16"/>
  <c r="L157" i="16"/>
  <c r="P156" i="16"/>
  <c r="L156" i="16"/>
  <c r="P155" i="16"/>
  <c r="L155" i="16"/>
  <c r="P154" i="16"/>
  <c r="L154" i="16"/>
  <c r="P153" i="16"/>
  <c r="L153" i="16"/>
  <c r="P152" i="16"/>
  <c r="L152" i="16"/>
  <c r="P151" i="16"/>
  <c r="L151" i="16"/>
  <c r="P150" i="16"/>
  <c r="L150" i="16"/>
  <c r="P149" i="16"/>
  <c r="L149" i="16"/>
  <c r="P148" i="16"/>
  <c r="L148" i="16"/>
  <c r="P147" i="16"/>
  <c r="L147" i="16"/>
  <c r="P146" i="16"/>
  <c r="L146" i="16"/>
  <c r="P145" i="16"/>
  <c r="L145" i="16"/>
  <c r="P144" i="16"/>
  <c r="L144" i="16"/>
  <c r="P143" i="16"/>
  <c r="L143" i="16"/>
  <c r="A143" i="16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P142" i="16"/>
  <c r="L142" i="16"/>
  <c r="O141" i="16"/>
  <c r="N141" i="16"/>
  <c r="M141" i="16"/>
  <c r="K141" i="16"/>
  <c r="J141" i="16"/>
  <c r="I141" i="16"/>
  <c r="G141" i="16"/>
  <c r="O121" i="16"/>
  <c r="N121" i="16"/>
  <c r="M121" i="16"/>
  <c r="K121" i="16"/>
  <c r="J121" i="16"/>
  <c r="I121" i="16"/>
  <c r="G121" i="16"/>
  <c r="O103" i="16"/>
  <c r="N103" i="16"/>
  <c r="M103" i="16"/>
  <c r="K103" i="16"/>
  <c r="J103" i="16"/>
  <c r="I103" i="16"/>
  <c r="G103" i="16"/>
  <c r="A92" i="16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O89" i="16"/>
  <c r="N89" i="16"/>
  <c r="M89" i="16"/>
  <c r="K89" i="16"/>
  <c r="J89" i="16"/>
  <c r="I89" i="16"/>
  <c r="G89" i="16"/>
  <c r="L69" i="16"/>
  <c r="O69" i="16"/>
  <c r="N69" i="16"/>
  <c r="M69" i="16"/>
  <c r="K69" i="16"/>
  <c r="J69" i="16"/>
  <c r="I69" i="16"/>
  <c r="G69" i="16"/>
  <c r="O52" i="16"/>
  <c r="N52" i="16"/>
  <c r="M52" i="16"/>
  <c r="K52" i="16"/>
  <c r="J52" i="16"/>
  <c r="I52" i="16"/>
  <c r="G52" i="16"/>
  <c r="A38" i="16"/>
  <c r="M36" i="16"/>
  <c r="K36" i="16"/>
  <c r="I36" i="16"/>
  <c r="G36" i="16"/>
  <c r="A18" i="16"/>
  <c r="A19" i="16" s="1"/>
  <c r="A20" i="16" s="1"/>
  <c r="A21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O16" i="16"/>
  <c r="N16" i="16"/>
  <c r="M16" i="16"/>
  <c r="K16" i="16"/>
  <c r="J16" i="16"/>
  <c r="I16" i="16"/>
  <c r="G16" i="16"/>
  <c r="O15" i="16"/>
  <c r="P15" i="16" s="1"/>
  <c r="L15" i="16"/>
  <c r="O14" i="16"/>
  <c r="P14" i="16" s="1"/>
  <c r="L14" i="16"/>
  <c r="O13" i="16"/>
  <c r="P13" i="16" s="1"/>
  <c r="L13" i="16"/>
  <c r="O12" i="16"/>
  <c r="P12" i="16" s="1"/>
  <c r="L12" i="16"/>
  <c r="O11" i="16"/>
  <c r="P11" i="16" s="1"/>
  <c r="L11" i="16"/>
  <c r="O10" i="16"/>
  <c r="P10" i="16" s="1"/>
  <c r="L10" i="16"/>
  <c r="A10" i="16"/>
  <c r="A11" i="16" s="1"/>
  <c r="A12" i="16" s="1"/>
  <c r="A13" i="16" s="1"/>
  <c r="A14" i="16" s="1"/>
  <c r="A15" i="16" s="1"/>
  <c r="O9" i="16"/>
  <c r="P9" i="16" s="1"/>
  <c r="L9" i="16"/>
  <c r="N8" i="16"/>
  <c r="N7" i="16" s="1"/>
  <c r="M8" i="16"/>
  <c r="M7" i="16" s="1"/>
  <c r="K8" i="16"/>
  <c r="K7" i="16" s="1"/>
  <c r="J8" i="16"/>
  <c r="J7" i="16" s="1"/>
  <c r="G8" i="16"/>
  <c r="G7" i="16" s="1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P285" i="15"/>
  <c r="P283" i="15" s="1"/>
  <c r="L285" i="15"/>
  <c r="L283" i="15" s="1"/>
  <c r="A285" i="15"/>
  <c r="O283" i="15"/>
  <c r="N283" i="15"/>
  <c r="M283" i="15"/>
  <c r="K283" i="15"/>
  <c r="J283" i="15"/>
  <c r="I283" i="15"/>
  <c r="G283" i="15"/>
  <c r="A264" i="15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N262" i="15"/>
  <c r="M262" i="15"/>
  <c r="K262" i="15"/>
  <c r="G262" i="15"/>
  <c r="A247" i="15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N245" i="15"/>
  <c r="M245" i="15"/>
  <c r="K245" i="15"/>
  <c r="J245" i="15"/>
  <c r="I245" i="15"/>
  <c r="G245" i="15"/>
  <c r="A240" i="15"/>
  <c r="A241" i="15" s="1"/>
  <c r="A242" i="15" s="1"/>
  <c r="A243" i="15" s="1"/>
  <c r="A244" i="15" s="1"/>
  <c r="A225" i="15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N221" i="15"/>
  <c r="M221" i="15"/>
  <c r="K221" i="15"/>
  <c r="G221" i="15"/>
  <c r="O192" i="15"/>
  <c r="N192" i="15"/>
  <c r="M192" i="15"/>
  <c r="K192" i="15"/>
  <c r="J192" i="15"/>
  <c r="I192" i="15"/>
  <c r="G192" i="15"/>
  <c r="A179" i="15"/>
  <c r="A181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O177" i="15"/>
  <c r="N177" i="15"/>
  <c r="M177" i="15"/>
  <c r="K177" i="15"/>
  <c r="J177" i="15"/>
  <c r="I177" i="15"/>
  <c r="G177" i="15"/>
  <c r="N160" i="15"/>
  <c r="M160" i="15"/>
  <c r="K160" i="15"/>
  <c r="I160" i="15"/>
  <c r="G160" i="15"/>
  <c r="P159" i="15"/>
  <c r="L159" i="15"/>
  <c r="P158" i="15"/>
  <c r="L158" i="15"/>
  <c r="P157" i="15"/>
  <c r="L157" i="15"/>
  <c r="P156" i="15"/>
  <c r="L156" i="15"/>
  <c r="P155" i="15"/>
  <c r="L155" i="15"/>
  <c r="P154" i="15"/>
  <c r="L154" i="15"/>
  <c r="P153" i="15"/>
  <c r="L153" i="15"/>
  <c r="P152" i="15"/>
  <c r="L152" i="15"/>
  <c r="P151" i="15"/>
  <c r="L151" i="15"/>
  <c r="P150" i="15"/>
  <c r="L150" i="15"/>
  <c r="P149" i="15"/>
  <c r="L149" i="15"/>
  <c r="P148" i="15"/>
  <c r="L148" i="15"/>
  <c r="P147" i="15"/>
  <c r="L147" i="15"/>
  <c r="P146" i="15"/>
  <c r="L146" i="15"/>
  <c r="P145" i="15"/>
  <c r="L145" i="15"/>
  <c r="P144" i="15"/>
  <c r="L144" i="15"/>
  <c r="P143" i="15"/>
  <c r="L143" i="15"/>
  <c r="A143" i="15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P142" i="15"/>
  <c r="L142" i="15"/>
  <c r="O141" i="15"/>
  <c r="N141" i="15"/>
  <c r="M141" i="15"/>
  <c r="K141" i="15"/>
  <c r="J141" i="15"/>
  <c r="I141" i="15"/>
  <c r="G141" i="15"/>
  <c r="O121" i="15"/>
  <c r="N121" i="15"/>
  <c r="M121" i="15"/>
  <c r="K121" i="15"/>
  <c r="J121" i="15"/>
  <c r="I121" i="15"/>
  <c r="G121" i="15"/>
  <c r="O103" i="15"/>
  <c r="N103" i="15"/>
  <c r="M103" i="15"/>
  <c r="K103" i="15"/>
  <c r="J103" i="15"/>
  <c r="I103" i="15"/>
  <c r="G103" i="15"/>
  <c r="A92" i="15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O89" i="15"/>
  <c r="N89" i="15"/>
  <c r="M89" i="15"/>
  <c r="K89" i="15"/>
  <c r="J89" i="15"/>
  <c r="I89" i="15"/>
  <c r="G89" i="15"/>
  <c r="O69" i="15"/>
  <c r="N69" i="15"/>
  <c r="M69" i="15"/>
  <c r="K69" i="15"/>
  <c r="J69" i="15"/>
  <c r="I69" i="15"/>
  <c r="G69" i="15"/>
  <c r="O52" i="15"/>
  <c r="N52" i="15"/>
  <c r="M52" i="15"/>
  <c r="K52" i="15"/>
  <c r="J52" i="15"/>
  <c r="I52" i="15"/>
  <c r="G52" i="15"/>
  <c r="A41" i="15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38" i="15"/>
  <c r="M36" i="15"/>
  <c r="K36" i="15"/>
  <c r="I36" i="15"/>
  <c r="G36" i="15"/>
  <c r="A18" i="15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O16" i="15"/>
  <c r="N16" i="15"/>
  <c r="M16" i="15"/>
  <c r="K16" i="15"/>
  <c r="J16" i="15"/>
  <c r="I16" i="15"/>
  <c r="G16" i="15"/>
  <c r="O15" i="15"/>
  <c r="P15" i="15" s="1"/>
  <c r="L15" i="15"/>
  <c r="O14" i="15"/>
  <c r="P14" i="15" s="1"/>
  <c r="L14" i="15"/>
  <c r="O13" i="15"/>
  <c r="P13" i="15" s="1"/>
  <c r="L13" i="15"/>
  <c r="O12" i="15"/>
  <c r="P12" i="15" s="1"/>
  <c r="L12" i="15"/>
  <c r="O11" i="15"/>
  <c r="P11" i="15" s="1"/>
  <c r="L11" i="15"/>
  <c r="O10" i="15"/>
  <c r="P10" i="15" s="1"/>
  <c r="L10" i="15"/>
  <c r="A10" i="15"/>
  <c r="A11" i="15" s="1"/>
  <c r="A12" i="15" s="1"/>
  <c r="A13" i="15" s="1"/>
  <c r="A14" i="15" s="1"/>
  <c r="A15" i="15" s="1"/>
  <c r="O9" i="15"/>
  <c r="P9" i="15" s="1"/>
  <c r="L9" i="15"/>
  <c r="N8" i="15"/>
  <c r="N7" i="15" s="1"/>
  <c r="M8" i="15"/>
  <c r="M7" i="15" s="1"/>
  <c r="K8" i="15"/>
  <c r="K7" i="15" s="1"/>
  <c r="J8" i="15"/>
  <c r="J7" i="15" s="1"/>
  <c r="G8" i="15"/>
  <c r="G7" i="15" s="1"/>
  <c r="D5" i="15"/>
  <c r="E5" i="15" s="1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P5" i="15" s="1"/>
  <c r="P285" i="14"/>
  <c r="P283" i="14" s="1"/>
  <c r="L285" i="14"/>
  <c r="A285" i="14"/>
  <c r="O283" i="14"/>
  <c r="N283" i="14"/>
  <c r="M283" i="14"/>
  <c r="K283" i="14"/>
  <c r="J283" i="14"/>
  <c r="G283" i="14"/>
  <c r="A264" i="14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N262" i="14"/>
  <c r="M262" i="14"/>
  <c r="G262" i="14"/>
  <c r="L245" i="14"/>
  <c r="A247" i="14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N245" i="14"/>
  <c r="M245" i="14"/>
  <c r="K245" i="14"/>
  <c r="J245" i="14"/>
  <c r="I245" i="14"/>
  <c r="G245" i="14"/>
  <c r="A240" i="14"/>
  <c r="A241" i="14" s="1"/>
  <c r="A242" i="14" s="1"/>
  <c r="A243" i="14" s="1"/>
  <c r="A244" i="14" s="1"/>
  <c r="A225" i="14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N221" i="14"/>
  <c r="M221" i="14"/>
  <c r="K221" i="14"/>
  <c r="G221" i="14"/>
  <c r="L192" i="14"/>
  <c r="O192" i="14"/>
  <c r="N192" i="14"/>
  <c r="M192" i="14"/>
  <c r="K192" i="14"/>
  <c r="J192" i="14"/>
  <c r="I192" i="14"/>
  <c r="G192" i="14"/>
  <c r="L177" i="14"/>
  <c r="A179" i="14"/>
  <c r="O177" i="14"/>
  <c r="N177" i="14"/>
  <c r="M177" i="14"/>
  <c r="K177" i="14"/>
  <c r="J177" i="14"/>
  <c r="I177" i="14"/>
  <c r="G177" i="14"/>
  <c r="N160" i="14"/>
  <c r="M160" i="14"/>
  <c r="K160" i="14"/>
  <c r="I160" i="14"/>
  <c r="G160" i="14"/>
  <c r="P159" i="14"/>
  <c r="L159" i="14"/>
  <c r="P158" i="14"/>
  <c r="L158" i="14"/>
  <c r="P157" i="14"/>
  <c r="L157" i="14"/>
  <c r="P156" i="14"/>
  <c r="L156" i="14"/>
  <c r="P155" i="14"/>
  <c r="L155" i="14"/>
  <c r="P154" i="14"/>
  <c r="L154" i="14"/>
  <c r="P153" i="14"/>
  <c r="L153" i="14"/>
  <c r="P152" i="14"/>
  <c r="L152" i="14"/>
  <c r="P151" i="14"/>
  <c r="L151" i="14"/>
  <c r="P150" i="14"/>
  <c r="L150" i="14"/>
  <c r="P149" i="14"/>
  <c r="L149" i="14"/>
  <c r="P148" i="14"/>
  <c r="L148" i="14"/>
  <c r="P147" i="14"/>
  <c r="L147" i="14"/>
  <c r="P146" i="14"/>
  <c r="L146" i="14"/>
  <c r="P145" i="14"/>
  <c r="L145" i="14"/>
  <c r="P144" i="14"/>
  <c r="L144" i="14"/>
  <c r="P143" i="14"/>
  <c r="L143" i="14"/>
  <c r="A143" i="14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P142" i="14"/>
  <c r="L142" i="14"/>
  <c r="O141" i="14"/>
  <c r="N141" i="14"/>
  <c r="M141" i="14"/>
  <c r="K141" i="14"/>
  <c r="J141" i="14"/>
  <c r="I141" i="14"/>
  <c r="G141" i="14"/>
  <c r="P121" i="14"/>
  <c r="O121" i="14"/>
  <c r="N121" i="14"/>
  <c r="M121" i="14"/>
  <c r="K121" i="14"/>
  <c r="J121" i="14"/>
  <c r="I121" i="14"/>
  <c r="G121" i="14"/>
  <c r="O103" i="14"/>
  <c r="N103" i="14"/>
  <c r="M103" i="14"/>
  <c r="K103" i="14"/>
  <c r="J103" i="14"/>
  <c r="I103" i="14"/>
  <c r="G103" i="14"/>
  <c r="O89" i="14"/>
  <c r="N89" i="14"/>
  <c r="M89" i="14"/>
  <c r="K89" i="14"/>
  <c r="J89" i="14"/>
  <c r="I89" i="14"/>
  <c r="G89" i="14"/>
  <c r="O69" i="14"/>
  <c r="N69" i="14"/>
  <c r="M69" i="14"/>
  <c r="K69" i="14"/>
  <c r="J69" i="14"/>
  <c r="I69" i="14"/>
  <c r="G69" i="14"/>
  <c r="O52" i="14"/>
  <c r="N52" i="14"/>
  <c r="M52" i="14"/>
  <c r="K52" i="14"/>
  <c r="J52" i="14"/>
  <c r="I52" i="14"/>
  <c r="G52" i="14"/>
  <c r="P36" i="14"/>
  <c r="N36" i="14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38" i="14"/>
  <c r="J36" i="14"/>
  <c r="L36" i="14"/>
  <c r="M36" i="14"/>
  <c r="K36" i="14"/>
  <c r="I36" i="14"/>
  <c r="G36" i="14"/>
  <c r="O16" i="14"/>
  <c r="N16" i="14"/>
  <c r="M16" i="14"/>
  <c r="K16" i="14"/>
  <c r="J16" i="14"/>
  <c r="I16" i="14"/>
  <c r="G16" i="14"/>
  <c r="O15" i="14"/>
  <c r="P15" i="14" s="1"/>
  <c r="L15" i="14"/>
  <c r="O14" i="14"/>
  <c r="P14" i="14" s="1"/>
  <c r="L14" i="14"/>
  <c r="O13" i="14"/>
  <c r="P13" i="14" s="1"/>
  <c r="L13" i="14"/>
  <c r="O12" i="14"/>
  <c r="P12" i="14" s="1"/>
  <c r="L12" i="14"/>
  <c r="O11" i="14"/>
  <c r="P11" i="14" s="1"/>
  <c r="L11" i="14"/>
  <c r="O10" i="14"/>
  <c r="P10" i="14" s="1"/>
  <c r="L10" i="14"/>
  <c r="A10" i="14"/>
  <c r="A11" i="14" s="1"/>
  <c r="A12" i="14" s="1"/>
  <c r="A13" i="14" s="1"/>
  <c r="A14" i="14" s="1"/>
  <c r="A15" i="14" s="1"/>
  <c r="O9" i="14"/>
  <c r="P9" i="14" s="1"/>
  <c r="L9" i="14"/>
  <c r="N8" i="14"/>
  <c r="N7" i="14" s="1"/>
  <c r="M8" i="14"/>
  <c r="M7" i="14" s="1"/>
  <c r="K8" i="14"/>
  <c r="K7" i="14" s="1"/>
  <c r="J8" i="14"/>
  <c r="J7" i="14" s="1"/>
  <c r="G8" i="14"/>
  <c r="G7" i="14" s="1"/>
  <c r="D5" i="14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P177" i="14"/>
  <c r="J36" i="15"/>
  <c r="L245" i="15"/>
  <c r="J36" i="16"/>
  <c r="J221" i="15"/>
  <c r="L36" i="16" l="1"/>
  <c r="L141" i="15"/>
  <c r="P141" i="16"/>
  <c r="P52" i="16"/>
  <c r="O262" i="16"/>
  <c r="O36" i="16"/>
  <c r="L52" i="15"/>
  <c r="P16" i="14"/>
  <c r="P16" i="16"/>
  <c r="L141" i="16"/>
  <c r="L89" i="16"/>
  <c r="L121" i="16"/>
  <c r="P141" i="14"/>
  <c r="P103" i="14"/>
  <c r="L121" i="14"/>
  <c r="P89" i="16"/>
  <c r="L16" i="15"/>
  <c r="P69" i="15"/>
  <c r="L121" i="15"/>
  <c r="I8" i="15"/>
  <c r="I7" i="15" s="1"/>
  <c r="P52" i="15"/>
  <c r="L103" i="15"/>
  <c r="L141" i="14"/>
  <c r="L52" i="14"/>
  <c r="P69" i="14"/>
  <c r="P36" i="16"/>
  <c r="I221" i="16"/>
  <c r="P121" i="16"/>
  <c r="O8" i="16"/>
  <c r="O7" i="16" s="1"/>
  <c r="L16" i="16"/>
  <c r="P192" i="16"/>
  <c r="L103" i="14"/>
  <c r="I262" i="14"/>
  <c r="P262" i="14"/>
  <c r="O8" i="15"/>
  <c r="O7" i="15" s="1"/>
  <c r="P192" i="15"/>
  <c r="L69" i="15"/>
  <c r="L221" i="15"/>
  <c r="J160" i="15"/>
  <c r="P16" i="15"/>
  <c r="P89" i="15"/>
  <c r="P221" i="15"/>
  <c r="O245" i="15"/>
  <c r="L36" i="15"/>
  <c r="N36" i="15"/>
  <c r="L160" i="15"/>
  <c r="L177" i="15"/>
  <c r="O221" i="15"/>
  <c r="P245" i="15"/>
  <c r="O36" i="15"/>
  <c r="P103" i="15"/>
  <c r="P121" i="15"/>
  <c r="P141" i="15"/>
  <c r="O160" i="15"/>
  <c r="I262" i="15"/>
  <c r="I221" i="15"/>
  <c r="O262" i="15"/>
  <c r="J177" i="16"/>
  <c r="J221" i="16"/>
  <c r="L221" i="16"/>
  <c r="L177" i="16"/>
  <c r="N36" i="16"/>
  <c r="P8" i="16"/>
  <c r="P7" i="16" s="1"/>
  <c r="I8" i="16"/>
  <c r="I7" i="16" s="1"/>
  <c r="I177" i="16"/>
  <c r="P69" i="16"/>
  <c r="L103" i="16"/>
  <c r="P221" i="16"/>
  <c r="L160" i="16"/>
  <c r="I262" i="16"/>
  <c r="P8" i="14"/>
  <c r="P7" i="14" s="1"/>
  <c r="P221" i="14"/>
  <c r="J160" i="14"/>
  <c r="P245" i="14"/>
  <c r="L16" i="14"/>
  <c r="L69" i="14"/>
  <c r="L221" i="14"/>
  <c r="I8" i="14"/>
  <c r="I7" i="14" s="1"/>
  <c r="O245" i="14"/>
  <c r="P52" i="14"/>
  <c r="P89" i="14"/>
  <c r="L89" i="14"/>
  <c r="P192" i="14"/>
  <c r="P262" i="16"/>
  <c r="J263" i="16"/>
  <c r="L263" i="16" s="1"/>
  <c r="L262" i="16" s="1"/>
  <c r="P262" i="15"/>
  <c r="J263" i="15"/>
  <c r="J263" i="14"/>
  <c r="J262" i="14" s="1"/>
  <c r="P160" i="14"/>
  <c r="J221" i="14"/>
  <c r="L160" i="14"/>
  <c r="O8" i="14"/>
  <c r="O7" i="14" s="1"/>
  <c r="O221" i="16"/>
  <c r="O36" i="14"/>
  <c r="O160" i="14"/>
  <c r="L8" i="14"/>
  <c r="L7" i="14" s="1"/>
  <c r="L283" i="14"/>
  <c r="P8" i="15"/>
  <c r="P7" i="15" s="1"/>
  <c r="P36" i="15"/>
  <c r="P177" i="15"/>
  <c r="P160" i="15" s="1"/>
  <c r="O221" i="14"/>
  <c r="L8" i="16"/>
  <c r="L7" i="16" s="1"/>
  <c r="L8" i="15"/>
  <c r="L7" i="15" s="1"/>
  <c r="L89" i="15"/>
  <c r="P177" i="16"/>
  <c r="P160" i="16" s="1"/>
  <c r="O177" i="16"/>
  <c r="O160" i="16" s="1"/>
  <c r="P245" i="16"/>
  <c r="O245" i="16"/>
  <c r="I221" i="14"/>
  <c r="O262" i="14"/>
  <c r="P103" i="16"/>
  <c r="L52" i="16"/>
  <c r="L245" i="16"/>
  <c r="P283" i="16"/>
  <c r="J262" i="16" l="1"/>
  <c r="J262" i="15"/>
  <c r="L263" i="15"/>
  <c r="L262" i="15" s="1"/>
  <c r="L263" i="14"/>
  <c r="L262" i="14" s="1"/>
  <c r="A4" i="25"/>
</calcChain>
</file>

<file path=xl/sharedStrings.xml><?xml version="1.0" encoding="utf-8"?>
<sst xmlns="http://schemas.openxmlformats.org/spreadsheetml/2006/main" count="4467" uniqueCount="1259">
  <si>
    <t>Жами</t>
  </si>
  <si>
    <t>Тошкент вилояти</t>
  </si>
  <si>
    <t>№</t>
  </si>
  <si>
    <t>Total</t>
  </si>
  <si>
    <t>Х</t>
  </si>
  <si>
    <t>т/р</t>
  </si>
  <si>
    <t>Ҳудуд номи</t>
  </si>
  <si>
    <t>Автомашиналар номи</t>
  </si>
  <si>
    <t>Хизмат кўрсатиш тури</t>
  </si>
  <si>
    <t>Иш сменаси</t>
  </si>
  <si>
    <t>Двигатель кулами</t>
  </si>
  <si>
    <t>Сони</t>
  </si>
  <si>
    <t>100 км.га сарфлана-диган ёқилғи (литр)</t>
  </si>
  <si>
    <t xml:space="preserve">Жами харажат 
</t>
  </si>
  <si>
    <t>1 Куб газ нархи</t>
  </si>
  <si>
    <t>100 км.га сарфлана-диган газ (куб)</t>
  </si>
  <si>
    <t>Чораклик сарфланадиган газ (куб)</t>
  </si>
  <si>
    <t>Жами харажат</t>
  </si>
  <si>
    <t>Давлат солиқ бошқармалари ва давлат солиқ инспекциялари</t>
  </si>
  <si>
    <t>уммумий жами</t>
  </si>
  <si>
    <t>х</t>
  </si>
  <si>
    <t>ДСҚ</t>
  </si>
  <si>
    <t>MERSEDES-BENS</t>
  </si>
  <si>
    <t>Раис</t>
  </si>
  <si>
    <t>MALIBU 2</t>
  </si>
  <si>
    <t>Раиснинг биринчи   ўринбосари</t>
  </si>
  <si>
    <t>Раис ўринбосари</t>
  </si>
  <si>
    <t>LACETTI</t>
  </si>
  <si>
    <t>навбатчи</t>
  </si>
  <si>
    <t xml:space="preserve">Андижон  </t>
  </si>
  <si>
    <t>Андижон ДСБ</t>
  </si>
  <si>
    <t>TREBLEZER</t>
  </si>
  <si>
    <t>ДСБ бошлиғи</t>
  </si>
  <si>
    <t>MALIBU</t>
  </si>
  <si>
    <t xml:space="preserve">LACETTI </t>
  </si>
  <si>
    <t>Андижон шахар ДСИ</t>
  </si>
  <si>
    <t>Хонобод шахар ДСИ</t>
  </si>
  <si>
    <t>COBALT</t>
  </si>
  <si>
    <t>NEXIA 2 DOHC</t>
  </si>
  <si>
    <t>Олтинкул туман ДСИ</t>
  </si>
  <si>
    <t>EPICA</t>
  </si>
  <si>
    <t>Асака туман ДСИ</t>
  </si>
  <si>
    <t xml:space="preserve">NEXIA 3 </t>
  </si>
  <si>
    <t>Андижон туман ДСИ</t>
  </si>
  <si>
    <t>Баликчи туман ДСИ</t>
  </si>
  <si>
    <t>Буз  туман ДСИ</t>
  </si>
  <si>
    <t>Булок Боши туман ДСИ</t>
  </si>
  <si>
    <t>Жалақудуқ туман ДСИ</t>
  </si>
  <si>
    <t xml:space="preserve">Избоскан туман ДСИ </t>
  </si>
  <si>
    <t>Улугнор туман ДСИ</t>
  </si>
  <si>
    <t>Кургонтепа туман ДСИ</t>
  </si>
  <si>
    <t>Мархамат туман ДСИ</t>
  </si>
  <si>
    <t>Пахтаобод туман ДСИ</t>
  </si>
  <si>
    <t>Хужаобод туман ДСИ</t>
  </si>
  <si>
    <t>Шахрихон туман ДСИ</t>
  </si>
  <si>
    <t>Бухоро</t>
  </si>
  <si>
    <t>Бухоро ДСБ</t>
  </si>
  <si>
    <t xml:space="preserve">Ласетти </t>
  </si>
  <si>
    <t>Бухоро ш.</t>
  </si>
  <si>
    <t>Когон ш.</t>
  </si>
  <si>
    <t xml:space="preserve">Нексия-3 </t>
  </si>
  <si>
    <t>Олот т.</t>
  </si>
  <si>
    <t>Бухоро т.</t>
  </si>
  <si>
    <t>Вобкент т.</t>
  </si>
  <si>
    <t>Ғиждувон т.</t>
  </si>
  <si>
    <t>Ласетти</t>
  </si>
  <si>
    <t>Когон т.</t>
  </si>
  <si>
    <t>Қоракўл т.</t>
  </si>
  <si>
    <t>Пешку т.</t>
  </si>
  <si>
    <t>Нексия-3</t>
  </si>
  <si>
    <t>Ромитан т.</t>
  </si>
  <si>
    <t>Жондор т.</t>
  </si>
  <si>
    <t>Шофиркон т.</t>
  </si>
  <si>
    <t>Қоровулбозор т.</t>
  </si>
  <si>
    <t>Жиззах</t>
  </si>
  <si>
    <t>Жиззах ДСБ</t>
  </si>
  <si>
    <t>Тойота Ланд Краузер</t>
  </si>
  <si>
    <t>Ласетти жентра</t>
  </si>
  <si>
    <t>Арнасой туман ДСИ</t>
  </si>
  <si>
    <t>Бахмал туман ДСИ</t>
  </si>
  <si>
    <t>Галлаорол туман ДСИ</t>
  </si>
  <si>
    <t>Ш.Рашидов туман ДСИ</t>
  </si>
  <si>
    <t>Дустлик туман ДСИ</t>
  </si>
  <si>
    <t>Зарбдор туман ДСИ</t>
  </si>
  <si>
    <t>Зомин туман ДСИ</t>
  </si>
  <si>
    <t>Зафаробод туман ДСИ</t>
  </si>
  <si>
    <t>Мирзачул туман ДСИ</t>
  </si>
  <si>
    <t>Пахтакор туман ДСИ</t>
  </si>
  <si>
    <t>Фориш туман ДСИ</t>
  </si>
  <si>
    <t>Жиззах шахар  ДСИ</t>
  </si>
  <si>
    <t>Янгиободтуман ДСИ</t>
  </si>
  <si>
    <t>Қашқадарё</t>
  </si>
  <si>
    <t>KAPTIVA</t>
  </si>
  <si>
    <t>Қарши шахар ДСИ</t>
  </si>
  <si>
    <t>Шахрисабз шахар ДСИ</t>
  </si>
  <si>
    <t>Ғузор туман ДСИ</t>
  </si>
  <si>
    <t>Дехқонобод туман ДСИ</t>
  </si>
  <si>
    <t>Қамаши туман ДСИ</t>
  </si>
  <si>
    <t>Қарши туман ДСИ</t>
  </si>
  <si>
    <t>Косон туман ДСИ</t>
  </si>
  <si>
    <t>Китоб туман ДСИ</t>
  </si>
  <si>
    <t>Муборак туман ДСИ</t>
  </si>
  <si>
    <t>Нишон туман ДСИ</t>
  </si>
  <si>
    <t>Касби туман ДСИ</t>
  </si>
  <si>
    <t>Чироқчи туман ДСИ</t>
  </si>
  <si>
    <t>Шахрисабз туман ДСИ</t>
  </si>
  <si>
    <t>Яккабоғ туман ДСИ</t>
  </si>
  <si>
    <t>Миришкор туман ДСИ</t>
  </si>
  <si>
    <t>Навоий</t>
  </si>
  <si>
    <t>Навоий ДСБ</t>
  </si>
  <si>
    <t>Навоий шахар ДСИ</t>
  </si>
  <si>
    <t>1.8</t>
  </si>
  <si>
    <t>Зарафшон шахар ДСИ</t>
  </si>
  <si>
    <t>Учқудуқ туман ДСИ</t>
  </si>
  <si>
    <t>Конимех туман ДСИ</t>
  </si>
  <si>
    <t>Кизилтепа туман ДСИ</t>
  </si>
  <si>
    <t>Томди туман ДСИ</t>
  </si>
  <si>
    <t>Навбахор туман ДСИ</t>
  </si>
  <si>
    <t>Хатирчи  туман ДСИ</t>
  </si>
  <si>
    <t>Нурота туман ДСИ</t>
  </si>
  <si>
    <t>Кармана туман ДСИ</t>
  </si>
  <si>
    <t>Ғозғон шаҳар ДСИ</t>
  </si>
  <si>
    <t>Наманган</t>
  </si>
  <si>
    <t>Наманган ДСБ</t>
  </si>
  <si>
    <t>CAPTIVA</t>
  </si>
  <si>
    <t xml:space="preserve">TRACKER </t>
  </si>
  <si>
    <t>Наманган шахар ДСИ</t>
  </si>
  <si>
    <t>Мингбулоқ туман ДСИ</t>
  </si>
  <si>
    <t>Косонсой туман ДСИ</t>
  </si>
  <si>
    <t>Наманган туман ДСИ</t>
  </si>
  <si>
    <t>Норин туман ДСИ</t>
  </si>
  <si>
    <t>Поп туман ДСИ</t>
  </si>
  <si>
    <t>Тўрақўрғон туман ДСИ</t>
  </si>
  <si>
    <t>Уйчи туман ДСИ</t>
  </si>
  <si>
    <t>Учқўрғон туман ДСИ</t>
  </si>
  <si>
    <t>Чортоқ туман ДСИ</t>
  </si>
  <si>
    <t>Чуст туман ДСИ</t>
  </si>
  <si>
    <t>Янгиқўрғон туман ДСИ</t>
  </si>
  <si>
    <t>Давлатобод туман ДСИ</t>
  </si>
  <si>
    <t>Янги Наманган туман ДСИ</t>
  </si>
  <si>
    <t>Самарқанд</t>
  </si>
  <si>
    <t>Ласетти-2 A/T</t>
  </si>
  <si>
    <t>Самарқанд шаҳар</t>
  </si>
  <si>
    <t xml:space="preserve">Каттақўрғон шаҳар </t>
  </si>
  <si>
    <t>Оқдарё тумани</t>
  </si>
  <si>
    <t>Нексия-3 A/T</t>
  </si>
  <si>
    <t>Булунғур тумани</t>
  </si>
  <si>
    <t>Жомбой тумани</t>
  </si>
  <si>
    <t xml:space="preserve">Иштихон тумани </t>
  </si>
  <si>
    <t>Каттақўрғон тумани</t>
  </si>
  <si>
    <t xml:space="preserve">Қушработ тумани </t>
  </si>
  <si>
    <t>Нарпай тумани</t>
  </si>
  <si>
    <t xml:space="preserve">Пайариқ тумани </t>
  </si>
  <si>
    <t>Пастдарғом тумани</t>
  </si>
  <si>
    <t>Ласетти-2</t>
  </si>
  <si>
    <t>Пахтачи тумани</t>
  </si>
  <si>
    <t>Самарқанд тумани</t>
  </si>
  <si>
    <t xml:space="preserve">Нуробод тумани </t>
  </si>
  <si>
    <t>Тойлоқ тумани</t>
  </si>
  <si>
    <t>Ургут тумани</t>
  </si>
  <si>
    <t>Сурхондарё</t>
  </si>
  <si>
    <t>Сурхондарё ДСБ</t>
  </si>
  <si>
    <t>Equinox АТ</t>
  </si>
  <si>
    <t xml:space="preserve">СAPTIVA </t>
  </si>
  <si>
    <t>Термиз шахар</t>
  </si>
  <si>
    <t>Ангор туман</t>
  </si>
  <si>
    <t>Олтинсой т. ДСИ</t>
  </si>
  <si>
    <t>Бойсун т ДСИ</t>
  </si>
  <si>
    <t>Музрабод т. ДСИ</t>
  </si>
  <si>
    <t>Денов т. ДСИ</t>
  </si>
  <si>
    <t>Жаркургон т. ДСИ</t>
  </si>
  <si>
    <t xml:space="preserve">NEXIA 2 </t>
  </si>
  <si>
    <t>Қумқўрғон т. ДСИ</t>
  </si>
  <si>
    <t>Қизириқ т, ДСИ</t>
  </si>
  <si>
    <t>Сариосиё т. ДСИ</t>
  </si>
  <si>
    <t>Термиз т. ДСИ</t>
  </si>
  <si>
    <t>Шеробод т. ДСИ</t>
  </si>
  <si>
    <t>Шўрчи т. ДСИ</t>
  </si>
  <si>
    <t>Узун т. ДСИ</t>
  </si>
  <si>
    <t>Бандихон т. ДСИ</t>
  </si>
  <si>
    <t>Сирдарё</t>
  </si>
  <si>
    <t>Сирдарё вилоят ДСБ</t>
  </si>
  <si>
    <t xml:space="preserve">MALIBU </t>
  </si>
  <si>
    <t>Оқолтин туман ДСИ</t>
  </si>
  <si>
    <t>Боёвут туман ДСИ</t>
  </si>
  <si>
    <t>Гулистон туман ДСИ</t>
  </si>
  <si>
    <t>Damas</t>
  </si>
  <si>
    <t>Сайҳунобод туман ДСИ</t>
  </si>
  <si>
    <t>Сирдарё туман ДСИ</t>
  </si>
  <si>
    <t>Ховос туман ДСИ</t>
  </si>
  <si>
    <t>Сардоба туман ДСИ</t>
  </si>
  <si>
    <t>Spark</t>
  </si>
  <si>
    <t>Гулистон шаҳар ДСИ</t>
  </si>
  <si>
    <t>Ширин шаҳар ДСИ</t>
  </si>
  <si>
    <t>NEXIA 2</t>
  </si>
  <si>
    <t>Янгиер шаҳар ДСИ</t>
  </si>
  <si>
    <t>Тошкент шахар</t>
  </si>
  <si>
    <t>Тошкент шаҳар ДСБ</t>
  </si>
  <si>
    <t xml:space="preserve">MALIBU 2 </t>
  </si>
  <si>
    <t>Mirobod tumani DSI</t>
  </si>
  <si>
    <t>Mirzo Ulug‘bek tumani DSI</t>
  </si>
  <si>
    <t>Yunusobod  tumani DSI</t>
  </si>
  <si>
    <t>Yakkasaroy tumani DSI</t>
  </si>
  <si>
    <t>Shayxontoxur tumani DSI</t>
  </si>
  <si>
    <t>Chilonzor tumani DSI</t>
  </si>
  <si>
    <t>Sergeli tumani DSI</t>
  </si>
  <si>
    <t>Yashnobod tumani DSI</t>
  </si>
  <si>
    <t>Olmazor tumani DSI</t>
  </si>
  <si>
    <t>Uchtepa tumani DSI</t>
  </si>
  <si>
    <t>Bektemir tumani DSI</t>
  </si>
  <si>
    <t>Yangixayot tuman DSI</t>
  </si>
  <si>
    <t>ДСБ</t>
  </si>
  <si>
    <t>MALIBU 1</t>
  </si>
  <si>
    <t>Навбатчи</t>
  </si>
  <si>
    <t>Бекобод тумани</t>
  </si>
  <si>
    <t>NEXIA 3 LTZ</t>
  </si>
  <si>
    <t>Бўка тумани</t>
  </si>
  <si>
    <t>NEXIA 3</t>
  </si>
  <si>
    <t>Бўстонлиқ тумани</t>
  </si>
  <si>
    <t>LADA 4x4 21214-007-50</t>
  </si>
  <si>
    <t>Зангиота тумани</t>
  </si>
  <si>
    <t>Юқоричирчиқ</t>
  </si>
  <si>
    <t>Қибрай тумани</t>
  </si>
  <si>
    <t>Оққўрғон тумани</t>
  </si>
  <si>
    <t>Охонгарон тумани</t>
  </si>
  <si>
    <t>Паркент тумани</t>
  </si>
  <si>
    <t>Пискент тумани</t>
  </si>
  <si>
    <t>Тошкент  тумани</t>
  </si>
  <si>
    <t>Ўртачирчиқ</t>
  </si>
  <si>
    <t>Чиноз тумани</t>
  </si>
  <si>
    <t>Қуйичирчиқ</t>
  </si>
  <si>
    <t>Янгийўл тумани</t>
  </si>
  <si>
    <t>Ангрен шаҳар</t>
  </si>
  <si>
    <t>Бекобод шаҳар</t>
  </si>
  <si>
    <t>Олмалиқ шаҳар</t>
  </si>
  <si>
    <t>NEXIA SONS</t>
  </si>
  <si>
    <t>Охангарон шаҳар</t>
  </si>
  <si>
    <t>Чирчиқ шаҳар</t>
  </si>
  <si>
    <t>Нурафшон шаҳар</t>
  </si>
  <si>
    <t>Янгийўл шаҳар</t>
  </si>
  <si>
    <t>Фарғона</t>
  </si>
  <si>
    <t>Фарғона ВДСБ</t>
  </si>
  <si>
    <t>Қувасой ш. ДСИ</t>
  </si>
  <si>
    <t>Қўқон ш. ДСИ</t>
  </si>
  <si>
    <t>Марғилон ш. ДСИ</t>
  </si>
  <si>
    <t>Фарғона ш. ДСИ</t>
  </si>
  <si>
    <t>Бешариқ т. ДСИ</t>
  </si>
  <si>
    <t>Боғдод т. ДСИ</t>
  </si>
  <si>
    <t>Бувайда т. ДСИ</t>
  </si>
  <si>
    <t>Данғара т. ДСИ</t>
  </si>
  <si>
    <t>Ёзёвон  т. ДСИ</t>
  </si>
  <si>
    <t>Қува т. ДСИ</t>
  </si>
  <si>
    <t>Олтиариқ т. ДСИ</t>
  </si>
  <si>
    <t>Қўштепа т. ДСИ</t>
  </si>
  <si>
    <t>Риштон т. ДСИ</t>
  </si>
  <si>
    <t>Сўх т. ДСИ</t>
  </si>
  <si>
    <t>Тошлоқ т. ДСИ</t>
  </si>
  <si>
    <t>Ўзбекистон т. ДСИ</t>
  </si>
  <si>
    <t>Учкўприк т. ДСИ</t>
  </si>
  <si>
    <t>Фарғона т. ДСИ</t>
  </si>
  <si>
    <t>NEXIA 1</t>
  </si>
  <si>
    <t>Фурқат т. ДСИ</t>
  </si>
  <si>
    <t>Хоразм</t>
  </si>
  <si>
    <t>Хоразм вилоят ДСБ</t>
  </si>
  <si>
    <t>GENTRA</t>
  </si>
  <si>
    <t>Урганч шаҳар ДСИ</t>
  </si>
  <si>
    <t>Хива шаҳар ДСИ</t>
  </si>
  <si>
    <t>Урганч туман ДСИ</t>
  </si>
  <si>
    <t>Хива туман ДСИ</t>
  </si>
  <si>
    <t>Хазорасп туман ДСИ</t>
  </si>
  <si>
    <t>Гурлан туман ДСИ</t>
  </si>
  <si>
    <t>Шовот туман ДСИ</t>
  </si>
  <si>
    <t>Янгиариқ туман ДСИ</t>
  </si>
  <si>
    <t>Қўшкўпир туман ДСИ</t>
  </si>
  <si>
    <t>Боғот туман ДСИ</t>
  </si>
  <si>
    <t>Хонқа туман ДСИ</t>
  </si>
  <si>
    <t>Янгибозор туман ДСИ</t>
  </si>
  <si>
    <t>Тупроққалъа туман ДСИ</t>
  </si>
  <si>
    <t>ҚҚР</t>
  </si>
  <si>
    <t>ҚҚР ДСБ</t>
  </si>
  <si>
    <t>Каптива</t>
  </si>
  <si>
    <t>2.4</t>
  </si>
  <si>
    <t>Лассетти 2</t>
  </si>
  <si>
    <t>1.5</t>
  </si>
  <si>
    <t>Нукус шахар ДСИ</t>
  </si>
  <si>
    <t>Нексия 3</t>
  </si>
  <si>
    <t>Амударё туман ДСИ</t>
  </si>
  <si>
    <t>Нексия 2</t>
  </si>
  <si>
    <t>Беруний туман  ДСИ</t>
  </si>
  <si>
    <t>Лассетти 1</t>
  </si>
  <si>
    <t>Бузатов туман ДСИ</t>
  </si>
  <si>
    <t>Конликул туман ДСИ</t>
  </si>
  <si>
    <t>Кегайли туман ДСИ</t>
  </si>
  <si>
    <t>Караозек туман ДСИ</t>
  </si>
  <si>
    <t>1.6</t>
  </si>
  <si>
    <t>Кунгирот туман ДСИ</t>
  </si>
  <si>
    <t>Нексия 1</t>
  </si>
  <si>
    <t>Муйнок туман ДСИ</t>
  </si>
  <si>
    <t>Нукус туман ДСИ</t>
  </si>
  <si>
    <t xml:space="preserve">Тахиатош туман ДСИ </t>
  </si>
  <si>
    <t>Тахтакупир туман ДСИ</t>
  </si>
  <si>
    <t>Турткул туман ДСИ</t>
  </si>
  <si>
    <t>Хужайли туман ДСИ</t>
  </si>
  <si>
    <t>Чимбой туман ДСИ</t>
  </si>
  <si>
    <t>Шумонай туман ДСИ</t>
  </si>
  <si>
    <t>Элликала туман ДСИ</t>
  </si>
  <si>
    <t>МРИ</t>
  </si>
  <si>
    <t>ЙСТБХ ДСИ</t>
  </si>
  <si>
    <t>Наименование региона</t>
  </si>
  <si>
    <t>Наименование автомобиля</t>
  </si>
  <si>
    <t>Тип сервиса</t>
  </si>
  <si>
    <t>Рабочая смена</t>
  </si>
  <si>
    <t>Мощность двигателя</t>
  </si>
  <si>
    <t>Кол-во</t>
  </si>
  <si>
    <t>Расход топлива на 100 км (литр)</t>
  </si>
  <si>
    <t xml:space="preserve">Общая стоимость 
</t>
  </si>
  <si>
    <t>Цена 1 куб. газа</t>
  </si>
  <si>
    <t>Расход газа на 100 км (куб)</t>
  </si>
  <si>
    <r>
      <rPr>
        <b/>
        <sz val="10"/>
        <rFont val="Arial"/>
        <family val="2"/>
        <charset val="204"/>
      </rPr>
      <t xml:space="preserve">Квартальное </t>
    </r>
    <r>
      <rPr>
        <b/>
        <sz val="11"/>
        <rFont val="Arial"/>
        <family val="2"/>
        <charset val="204"/>
      </rPr>
      <t>потребление газа (куб)</t>
    </r>
  </si>
  <si>
    <t>Общая стоимость</t>
  </si>
  <si>
    <t>Государственные налоговые управлении и Государственные налоговые инспекции</t>
  </si>
  <si>
    <t>ГНК</t>
  </si>
  <si>
    <t>Общие</t>
  </si>
  <si>
    <t>Председатель</t>
  </si>
  <si>
    <t>Первый заместитель председателя</t>
  </si>
  <si>
    <t>Заместитель председателя</t>
  </si>
  <si>
    <t>дежурный</t>
  </si>
  <si>
    <t xml:space="preserve">Андижан  </t>
  </si>
  <si>
    <t>Андижон ГНУ</t>
  </si>
  <si>
    <t>Начальник ГНУ</t>
  </si>
  <si>
    <t>ГНИ г.Андижан</t>
  </si>
  <si>
    <t>ГНИ г.Хонобод</t>
  </si>
  <si>
    <t>Олтинкул район ГНИ</t>
  </si>
  <si>
    <t xml:space="preserve">ГНИ Асакинский район </t>
  </si>
  <si>
    <t>Андижон район</t>
  </si>
  <si>
    <t>ГНИ Баликчинский район</t>
  </si>
  <si>
    <t>Буз  район ГНИ</t>
  </si>
  <si>
    <t>Булок Боши район ГНИ</t>
  </si>
  <si>
    <t>Жалақудуқ район ГНИ</t>
  </si>
  <si>
    <t xml:space="preserve">Избоскан район ГНИ </t>
  </si>
  <si>
    <t>Улугнор район ГНИ</t>
  </si>
  <si>
    <t>Кургонтепа район ГНИ</t>
  </si>
  <si>
    <t>Мархамат район ГНИ</t>
  </si>
  <si>
    <t>Пахтаобод район ГНИ</t>
  </si>
  <si>
    <t>Хужаобод район ГНИ</t>
  </si>
  <si>
    <t>Шахрихон район ГНИ</t>
  </si>
  <si>
    <t>Бухоро ГНУ</t>
  </si>
  <si>
    <t>Жиззах ГНУ</t>
  </si>
  <si>
    <t>Арнасой район ГНИ</t>
  </si>
  <si>
    <t>Бахмал район ГНИ</t>
  </si>
  <si>
    <t>Галлаорол район ГНИ</t>
  </si>
  <si>
    <t>Ш.Рашидов район ГНИ</t>
  </si>
  <si>
    <t>Дустлик район ГНИ</t>
  </si>
  <si>
    <t>Зарбдор район ГНИ</t>
  </si>
  <si>
    <t>Зомин район ГНИ</t>
  </si>
  <si>
    <t>Зафаробод район ГНИ</t>
  </si>
  <si>
    <t>Мирзачул район ГНИ</t>
  </si>
  <si>
    <t>Пахтакор район ГНИ</t>
  </si>
  <si>
    <t>Фориш район ГНИ</t>
  </si>
  <si>
    <t>Жиззах город  ГНИ</t>
  </si>
  <si>
    <t>Янгиободрайон ГНИ</t>
  </si>
  <si>
    <t>Қашқадарё ГНУ</t>
  </si>
  <si>
    <t>Қарши город ГНИ</t>
  </si>
  <si>
    <t>Шахрисабз город ГНИ</t>
  </si>
  <si>
    <t>Ғузор район ГНИ</t>
  </si>
  <si>
    <t>Дехқонобод район ГНИ</t>
  </si>
  <si>
    <t>Қамаши район ГНИ</t>
  </si>
  <si>
    <t>Қарши район ГНИ</t>
  </si>
  <si>
    <t>Косон район ГНИ</t>
  </si>
  <si>
    <t>Китоб район ГНИ</t>
  </si>
  <si>
    <t>Муборак район ГНИ</t>
  </si>
  <si>
    <t>Нишон район ГНИ</t>
  </si>
  <si>
    <t>Касби район ГНИ</t>
  </si>
  <si>
    <t>Чироқчи район ГНИ</t>
  </si>
  <si>
    <t>Шахрисабз район ГНИ</t>
  </si>
  <si>
    <t>Яккабоғ район ГНИ</t>
  </si>
  <si>
    <t>Миришкор район ГНИ</t>
  </si>
  <si>
    <t>Навоий ГНУ</t>
  </si>
  <si>
    <t>Навоий город ГНИ</t>
  </si>
  <si>
    <t>Зарафшон город ГНИ</t>
  </si>
  <si>
    <t>Учқудуқ район ГНИ</t>
  </si>
  <si>
    <t>Конимех район ГНИ</t>
  </si>
  <si>
    <t>Кизилтепа район ГНИ</t>
  </si>
  <si>
    <t>Томди район ГНИ</t>
  </si>
  <si>
    <t>Навбахор район ГНИ</t>
  </si>
  <si>
    <t>Хатирчи  район ГНИ</t>
  </si>
  <si>
    <t>Нурота район ГНИ</t>
  </si>
  <si>
    <t>Кармана район ГНИ</t>
  </si>
  <si>
    <t>Ғозғон город ГНИ</t>
  </si>
  <si>
    <t>Наманган ГНУ</t>
  </si>
  <si>
    <t>Наманган город ГНИ</t>
  </si>
  <si>
    <t>Мингбулоқ район ГНИ</t>
  </si>
  <si>
    <t>Косонсой район ГНИ</t>
  </si>
  <si>
    <t>Наманган район ГНИ</t>
  </si>
  <si>
    <t>Норин район ГНИ</t>
  </si>
  <si>
    <t>Поп район ГНИ</t>
  </si>
  <si>
    <t>Тўрақўрғон район ГНИ</t>
  </si>
  <si>
    <t>Уйчи район ГНИ</t>
  </si>
  <si>
    <t>Учқўрғон район ГНИ</t>
  </si>
  <si>
    <t>Чортоқ район ГНИ</t>
  </si>
  <si>
    <t>Чуст район ГНИ</t>
  </si>
  <si>
    <t>Янгиқўрғон район ГНИ</t>
  </si>
  <si>
    <t>Давлатобод район ГНИ</t>
  </si>
  <si>
    <t>Янги Наманган район ГНИ</t>
  </si>
  <si>
    <t>Самарқанд ГНУ</t>
  </si>
  <si>
    <t>Самарқанд город</t>
  </si>
  <si>
    <t xml:space="preserve">Каттақўрғон город </t>
  </si>
  <si>
    <t>Оқдарё район</t>
  </si>
  <si>
    <t>Булунғур район</t>
  </si>
  <si>
    <t>Жомбой район</t>
  </si>
  <si>
    <t xml:space="preserve">Иштихон район </t>
  </si>
  <si>
    <t>Каттақўрғон район</t>
  </si>
  <si>
    <t xml:space="preserve">Қушработ район </t>
  </si>
  <si>
    <t>Нарпай район</t>
  </si>
  <si>
    <t xml:space="preserve">Пайариқ район </t>
  </si>
  <si>
    <t>Пастдарғом район</t>
  </si>
  <si>
    <t>Пахтачи район</t>
  </si>
  <si>
    <t>Самарқанд район</t>
  </si>
  <si>
    <t xml:space="preserve">Нуробод район </t>
  </si>
  <si>
    <t>Тойлоқ район</t>
  </si>
  <si>
    <t>Ургут район</t>
  </si>
  <si>
    <t>Сурхондарё ГНУ</t>
  </si>
  <si>
    <t>Термиз город ГНИ</t>
  </si>
  <si>
    <t>Ангор район ГНИ</t>
  </si>
  <si>
    <t>Олтинсой т. ГНИ</t>
  </si>
  <si>
    <t>Бойсун т ГНИ</t>
  </si>
  <si>
    <t>Музрабод т. ГНИ</t>
  </si>
  <si>
    <t>Денов т. ГНИ</t>
  </si>
  <si>
    <t>Жаркургон т. ГНИ</t>
  </si>
  <si>
    <t>Қумқўрғон т. ГНИ</t>
  </si>
  <si>
    <t>Қизириқ т. ГНИ</t>
  </si>
  <si>
    <t>Сариосиё т. ГНИ</t>
  </si>
  <si>
    <t>Термиз т. ГНИ</t>
  </si>
  <si>
    <t>Шеробод т. ГНИ</t>
  </si>
  <si>
    <t>Шўрчи т. ГНИ</t>
  </si>
  <si>
    <t>Узун т. ГНИ</t>
  </si>
  <si>
    <t>Бандихон т. ГНИ</t>
  </si>
  <si>
    <t>Сирдарё вилоят ГНУ</t>
  </si>
  <si>
    <t>Оқолтин район ГНИ</t>
  </si>
  <si>
    <t>Боёвут район ГНИ</t>
  </si>
  <si>
    <t>Гулистон район ГНИ</t>
  </si>
  <si>
    <t>Мирзаоболд район ГНИ</t>
  </si>
  <si>
    <t>Сайҳунобод район ГНИ</t>
  </si>
  <si>
    <t>Сирдарё район ГНИ</t>
  </si>
  <si>
    <t>Ховос район ГНИ</t>
  </si>
  <si>
    <t>Сардоба район ГНИ</t>
  </si>
  <si>
    <t>Гулистон город ГНИ</t>
  </si>
  <si>
    <t>Ширин город ГНИ</t>
  </si>
  <si>
    <t>Янгиер город ГНИ</t>
  </si>
  <si>
    <t>Тошкент город</t>
  </si>
  <si>
    <t>Тошкент город ГНУ</t>
  </si>
  <si>
    <t xml:space="preserve">Mirobod  район ГНИ         </t>
  </si>
  <si>
    <t xml:space="preserve">Mirzo Ulug‘bek  район ГНИ         </t>
  </si>
  <si>
    <t xml:space="preserve">Yunusobod   район ГНИ         </t>
  </si>
  <si>
    <t xml:space="preserve">Yakkasaroy  район ГНИ         </t>
  </si>
  <si>
    <t xml:space="preserve">Shayxontoxur  район ГНИ         </t>
  </si>
  <si>
    <t xml:space="preserve">Chilonzor  район ГНИ         </t>
  </si>
  <si>
    <t xml:space="preserve">Sergeli  район ГНИ         </t>
  </si>
  <si>
    <t xml:space="preserve">Yashnobod  район ГНИ         </t>
  </si>
  <si>
    <t xml:space="preserve">Olmazor  район ГНИ         </t>
  </si>
  <si>
    <t xml:space="preserve">Uchtepa  район ГНИ         </t>
  </si>
  <si>
    <t xml:space="preserve">Bektemir  район ГНИ         </t>
  </si>
  <si>
    <t>Yangixayot район ГНИ</t>
  </si>
  <si>
    <t>ГНУ</t>
  </si>
  <si>
    <t>Бекобод район</t>
  </si>
  <si>
    <t>Бўка район</t>
  </si>
  <si>
    <t>Бўстонлиқ район</t>
  </si>
  <si>
    <t>Зангиота район</t>
  </si>
  <si>
    <t>Юқоричирчиқ район</t>
  </si>
  <si>
    <t>Қибрай район</t>
  </si>
  <si>
    <t>Оққўрғон район</t>
  </si>
  <si>
    <t>Охонгарон район</t>
  </si>
  <si>
    <t>Паркент район</t>
  </si>
  <si>
    <t>Пискент район</t>
  </si>
  <si>
    <t>Тошкент  район</t>
  </si>
  <si>
    <t>Чиноз район</t>
  </si>
  <si>
    <t>Қуйичирчиқ район</t>
  </si>
  <si>
    <t>Янгийўл район</t>
  </si>
  <si>
    <t>Ангрен город</t>
  </si>
  <si>
    <t>Бекобод город</t>
  </si>
  <si>
    <t>Олмалиқ город</t>
  </si>
  <si>
    <t>Охангарон город</t>
  </si>
  <si>
    <t>Чирчиқ город</t>
  </si>
  <si>
    <t>Нурафшон город</t>
  </si>
  <si>
    <t>Янгийўл город</t>
  </si>
  <si>
    <t>Фарғона ГНУ</t>
  </si>
  <si>
    <t>Қувасой ш. ГНИ</t>
  </si>
  <si>
    <t>Қўқон ш. ГНИ</t>
  </si>
  <si>
    <t>Марғилон ш. ГНИ</t>
  </si>
  <si>
    <t>Фарғона ш. ГНИ</t>
  </si>
  <si>
    <t>Бешариқ т. ГНИ</t>
  </si>
  <si>
    <t>Боғдод т. ГНИ</t>
  </si>
  <si>
    <t>Бувайда т. ГНИ</t>
  </si>
  <si>
    <t>Данғара т. ГНИ</t>
  </si>
  <si>
    <t>Ёзёвон  т. ГНИ</t>
  </si>
  <si>
    <t>Қува т. ГНИ</t>
  </si>
  <si>
    <t>Олтиариқ т. ГНИ</t>
  </si>
  <si>
    <t>Қўштепа т. ГНИ</t>
  </si>
  <si>
    <t>Риштон т. ГНИ</t>
  </si>
  <si>
    <t>Сўх т. ГНИ</t>
  </si>
  <si>
    <t>Тошлоқ т. ГНИ</t>
  </si>
  <si>
    <t>Ўзбекистон т. ГНИ</t>
  </si>
  <si>
    <t>Учкўприк т. ГНИ</t>
  </si>
  <si>
    <t>Фарғона т. ГНИ</t>
  </si>
  <si>
    <t>Фурқат т. ГНИ</t>
  </si>
  <si>
    <t>Хоразм ГНУ</t>
  </si>
  <si>
    <t>Урганч город ГНИ</t>
  </si>
  <si>
    <t>Хива город ГНИ</t>
  </si>
  <si>
    <t>Урганч район ГНИ</t>
  </si>
  <si>
    <t>Хива район ГНИ</t>
  </si>
  <si>
    <t>Хазорасп район ГНИ</t>
  </si>
  <si>
    <t>Гурлан район ГНИ</t>
  </si>
  <si>
    <t>Шовот район ГНИ</t>
  </si>
  <si>
    <t>Янгиариқ район ГНИ</t>
  </si>
  <si>
    <t>Қўшкўпир район ГНИ</t>
  </si>
  <si>
    <t>Боғот район ГНИ</t>
  </si>
  <si>
    <t>Хонқа район ГНИ</t>
  </si>
  <si>
    <t>Янгибозор район ГНИ</t>
  </si>
  <si>
    <t>Тупроққалъа район ГНИ</t>
  </si>
  <si>
    <t>ККР</t>
  </si>
  <si>
    <t>Нукус город ГНИ</t>
  </si>
  <si>
    <t>Амударё район ГНИ</t>
  </si>
  <si>
    <t>Беруний район  ГНИ</t>
  </si>
  <si>
    <t>Бузатов район ГНИ</t>
  </si>
  <si>
    <t>Конликул район ГНИ</t>
  </si>
  <si>
    <t>Кегайли район ГНИ</t>
  </si>
  <si>
    <t>Караозек район ГНИ</t>
  </si>
  <si>
    <t>Кунгирот район ГНИ</t>
  </si>
  <si>
    <t>Муйнок район ГНИ</t>
  </si>
  <si>
    <t>Нукус район ГНИ</t>
  </si>
  <si>
    <t xml:space="preserve">Тахиатош район ГНИ </t>
  </si>
  <si>
    <t>Тахтакупир район ГНИ</t>
  </si>
  <si>
    <t>Турткул район ГНИ</t>
  </si>
  <si>
    <t>Хужайли район ГНИ</t>
  </si>
  <si>
    <t>Чимбой район ГНИ</t>
  </si>
  <si>
    <t>Шумонай район ГНИ</t>
  </si>
  <si>
    <t>Элликала район ГНИ</t>
  </si>
  <si>
    <t>МКН ГНИ</t>
  </si>
  <si>
    <t>Region name</t>
  </si>
  <si>
    <t>Сar name</t>
  </si>
  <si>
    <t>Service Type</t>
  </si>
  <si>
    <t>Working shift</t>
  </si>
  <si>
    <t>Engine power</t>
  </si>
  <si>
    <t>amount</t>
  </si>
  <si>
    <t>Fuel consumption per 100 км (liter)</t>
  </si>
  <si>
    <t xml:space="preserve">Тotal cost 
</t>
  </si>
  <si>
    <t>The price of 1 cub. of gas</t>
  </si>
  <si>
    <t>Fuel consumption per 100 км (сub)</t>
  </si>
  <si>
    <t>Total traffic limit in 1 quarter  (куб)</t>
  </si>
  <si>
    <t>State tax administrations and State tax inspections</t>
  </si>
  <si>
    <t>STC</t>
  </si>
  <si>
    <t>Chairman</t>
  </si>
  <si>
    <t>First Deputy Chairman</t>
  </si>
  <si>
    <t>Vice-chairman</t>
  </si>
  <si>
    <t>duty</t>
  </si>
  <si>
    <t>Андижон STА</t>
  </si>
  <si>
    <t>Начальник STА</t>
  </si>
  <si>
    <t>STI Андижан city</t>
  </si>
  <si>
    <t>STI Хонобод city</t>
  </si>
  <si>
    <t>Олтинкул district STI</t>
  </si>
  <si>
    <t xml:space="preserve">STI Асака district </t>
  </si>
  <si>
    <t>Андижон district</t>
  </si>
  <si>
    <t>STI Баликчинский district</t>
  </si>
  <si>
    <t>Буз  district STI</t>
  </si>
  <si>
    <t>Булок Боши district STI</t>
  </si>
  <si>
    <t>Жалақудуқ district STI</t>
  </si>
  <si>
    <t xml:space="preserve">Избоскан district STI </t>
  </si>
  <si>
    <t>Улугнор district STI</t>
  </si>
  <si>
    <t>Кургонтепа district STI</t>
  </si>
  <si>
    <t>Мархамат district STI</t>
  </si>
  <si>
    <t>Пахтаобод district STI</t>
  </si>
  <si>
    <t>Хужаобод district STI</t>
  </si>
  <si>
    <t>Шахрихон district STI</t>
  </si>
  <si>
    <t>Бухоро STА</t>
  </si>
  <si>
    <t>Бухоро city</t>
  </si>
  <si>
    <t>Когон city</t>
  </si>
  <si>
    <t>Олот district</t>
  </si>
  <si>
    <t>Бухоро district</t>
  </si>
  <si>
    <t>Вобкент district</t>
  </si>
  <si>
    <t>Ғиждувон district</t>
  </si>
  <si>
    <t>Когон district</t>
  </si>
  <si>
    <t>Қоракўл district</t>
  </si>
  <si>
    <t>Пешку district</t>
  </si>
  <si>
    <t>Ромитан district</t>
  </si>
  <si>
    <t>Жондор district</t>
  </si>
  <si>
    <t>Шофиркон district</t>
  </si>
  <si>
    <t>Қоровулбозор district</t>
  </si>
  <si>
    <t>Жиззах STА</t>
  </si>
  <si>
    <t>Арнасой district STI</t>
  </si>
  <si>
    <t>Бахмал district STI</t>
  </si>
  <si>
    <t>Галлаорол district STI</t>
  </si>
  <si>
    <t>Ш.Рашидов district STI</t>
  </si>
  <si>
    <t>Дустлик district STI</t>
  </si>
  <si>
    <t>Зарбдор district STI</t>
  </si>
  <si>
    <t>Зомин district STI</t>
  </si>
  <si>
    <t>Зафаробод district STI</t>
  </si>
  <si>
    <t>Мирзачул district STI</t>
  </si>
  <si>
    <t>Пахтакор district STI</t>
  </si>
  <si>
    <t>Фориш district STI</t>
  </si>
  <si>
    <t>Жиззах city  STI</t>
  </si>
  <si>
    <t>Янгиободdistrict STI</t>
  </si>
  <si>
    <t>Қашқадарё STА</t>
  </si>
  <si>
    <t>Қарши city STI</t>
  </si>
  <si>
    <t>Шахрисабз city STI</t>
  </si>
  <si>
    <t>Ғузор district STI</t>
  </si>
  <si>
    <t>Дехқонобод district STI</t>
  </si>
  <si>
    <t>Қамаши district STI</t>
  </si>
  <si>
    <t>Қарши district STI</t>
  </si>
  <si>
    <t>Косон district STI</t>
  </si>
  <si>
    <t>Китоб district STI</t>
  </si>
  <si>
    <t>Муборак district STI</t>
  </si>
  <si>
    <t>Нишон district STI</t>
  </si>
  <si>
    <t>Касби district STI</t>
  </si>
  <si>
    <t>Чироқчи district STI</t>
  </si>
  <si>
    <t>Шахрисабз district STI</t>
  </si>
  <si>
    <t>Яккабоғ district STI</t>
  </si>
  <si>
    <t>Миришкор district STI</t>
  </si>
  <si>
    <t>Навоий STА</t>
  </si>
  <si>
    <t>Навоий city STI</t>
  </si>
  <si>
    <t>Зарафшон city STI</t>
  </si>
  <si>
    <t>Учқудуқ district STI</t>
  </si>
  <si>
    <t>Конимех district STI</t>
  </si>
  <si>
    <t>Кизилтепа district STI</t>
  </si>
  <si>
    <t>Томди district STI</t>
  </si>
  <si>
    <t>Навбахор district STI</t>
  </si>
  <si>
    <t>Хатирчи  district STI</t>
  </si>
  <si>
    <t>Нурота district STI</t>
  </si>
  <si>
    <t>Кармана district STI</t>
  </si>
  <si>
    <t>Ғозғон city STI</t>
  </si>
  <si>
    <t>Наманган STА</t>
  </si>
  <si>
    <t>Наманган city STI</t>
  </si>
  <si>
    <t>Мингбулоқ district STI</t>
  </si>
  <si>
    <t>Косонсой district STI</t>
  </si>
  <si>
    <t>Наманган district STI</t>
  </si>
  <si>
    <t>Норин district STI</t>
  </si>
  <si>
    <t>Поп district STI</t>
  </si>
  <si>
    <t>Тўрақўрғон district STI</t>
  </si>
  <si>
    <t>Уйчи district STI</t>
  </si>
  <si>
    <t>Учқўрғон district STI</t>
  </si>
  <si>
    <t>Чортоқ district STI</t>
  </si>
  <si>
    <t>Чуст district STI</t>
  </si>
  <si>
    <t>Янгиқўрғон district STI</t>
  </si>
  <si>
    <t>Давлатобод district STI</t>
  </si>
  <si>
    <t>Янги Наманган district STI</t>
  </si>
  <si>
    <t>Самарқанд STА</t>
  </si>
  <si>
    <t>Самарқанд city</t>
  </si>
  <si>
    <t xml:space="preserve">Каттақўрғон city </t>
  </si>
  <si>
    <t>Оқдарё district</t>
  </si>
  <si>
    <t>Булунғур district</t>
  </si>
  <si>
    <t>Жомбой district</t>
  </si>
  <si>
    <t xml:space="preserve">Иштихон district </t>
  </si>
  <si>
    <t>Каттақўрғон district</t>
  </si>
  <si>
    <t xml:space="preserve">Қушработ district </t>
  </si>
  <si>
    <t>Нарпай district</t>
  </si>
  <si>
    <t xml:space="preserve">Пайариқ district </t>
  </si>
  <si>
    <t>Пастдарғом district</t>
  </si>
  <si>
    <t>Пахтачи district</t>
  </si>
  <si>
    <t>Самарқанд district</t>
  </si>
  <si>
    <t xml:space="preserve">Нуробод district </t>
  </si>
  <si>
    <t>Тойлоқ district</t>
  </si>
  <si>
    <t>Ургут district</t>
  </si>
  <si>
    <t>Сурхондарё STА</t>
  </si>
  <si>
    <t>Термиз city STI</t>
  </si>
  <si>
    <t>Ангор district STI</t>
  </si>
  <si>
    <t>Олтинсой district STI</t>
  </si>
  <si>
    <t>Бойсун district STI</t>
  </si>
  <si>
    <t>Музрабод district STI</t>
  </si>
  <si>
    <t>Денов district STI</t>
  </si>
  <si>
    <t>Жаркургон district STI</t>
  </si>
  <si>
    <t>Қумқўрғон district STI</t>
  </si>
  <si>
    <t>Қизириқ district STI</t>
  </si>
  <si>
    <t>Сариосиё district STI</t>
  </si>
  <si>
    <t>Термиз district STI</t>
  </si>
  <si>
    <t>Шеробод district STI</t>
  </si>
  <si>
    <t>Шўрчи district STI</t>
  </si>
  <si>
    <t>Узун district STI</t>
  </si>
  <si>
    <t>Бандихон district STI</t>
  </si>
  <si>
    <t>Сирдарё вилоят STА</t>
  </si>
  <si>
    <t>Оқолтин district STI</t>
  </si>
  <si>
    <t>Боёвут district STI</t>
  </si>
  <si>
    <t>Гулистон district STI</t>
  </si>
  <si>
    <t>Сайҳунобод district STI</t>
  </si>
  <si>
    <t>Сирдарё district STI</t>
  </si>
  <si>
    <t>Ховос district STI</t>
  </si>
  <si>
    <t>Сардоба district STI</t>
  </si>
  <si>
    <t>Гулистон city STI</t>
  </si>
  <si>
    <t>Ширин city STI</t>
  </si>
  <si>
    <t>Янгиер city STI</t>
  </si>
  <si>
    <t>Тошкент city</t>
  </si>
  <si>
    <t>Тошкент city STА</t>
  </si>
  <si>
    <t xml:space="preserve">Mirobod  district STI         </t>
  </si>
  <si>
    <t xml:space="preserve">Mirzo Ulug‘bek  district STI         </t>
  </si>
  <si>
    <t xml:space="preserve">Yunusobod   district STI         </t>
  </si>
  <si>
    <t xml:space="preserve">Yakkasaroy  district STI         </t>
  </si>
  <si>
    <t xml:space="preserve">Shayxontoxur  district STI         </t>
  </si>
  <si>
    <t xml:space="preserve">Chilonzor  district STI         </t>
  </si>
  <si>
    <t xml:space="preserve">Sergeli  district STI         </t>
  </si>
  <si>
    <t xml:space="preserve">Yashnobod  district STI         </t>
  </si>
  <si>
    <t xml:space="preserve">Olmazor  district STI         </t>
  </si>
  <si>
    <t xml:space="preserve">Uchtepa  district STI         </t>
  </si>
  <si>
    <t xml:space="preserve">Bektemir  district STI         </t>
  </si>
  <si>
    <t>Yangixayot district STI</t>
  </si>
  <si>
    <t>STА</t>
  </si>
  <si>
    <t>Бекобод district</t>
  </si>
  <si>
    <t>Бўка district</t>
  </si>
  <si>
    <t>Бўстонлиқ district</t>
  </si>
  <si>
    <t>Зангиота district</t>
  </si>
  <si>
    <t>Юқоричирчиқ district</t>
  </si>
  <si>
    <t>Қибрай district</t>
  </si>
  <si>
    <t>Оққўрғон district</t>
  </si>
  <si>
    <t>Охонгарон district</t>
  </si>
  <si>
    <t>Паркент district</t>
  </si>
  <si>
    <t>Пискент district</t>
  </si>
  <si>
    <t>Тошкент  district</t>
  </si>
  <si>
    <t>Чиноз district</t>
  </si>
  <si>
    <t>Қуйичирчиқ district</t>
  </si>
  <si>
    <t>Янгийўл district</t>
  </si>
  <si>
    <t>Ангрен city</t>
  </si>
  <si>
    <t>Бекобод city</t>
  </si>
  <si>
    <t>Олмалиқ city</t>
  </si>
  <si>
    <t>Охангарон city</t>
  </si>
  <si>
    <t>Чирчиқ city</t>
  </si>
  <si>
    <t>Нурафшон city</t>
  </si>
  <si>
    <t>Янгийўл city</t>
  </si>
  <si>
    <t>Фарғона STА</t>
  </si>
  <si>
    <t>Қувасой city STI</t>
  </si>
  <si>
    <t>Қўқон city STI</t>
  </si>
  <si>
    <t>Марғилон city STI</t>
  </si>
  <si>
    <t>Фарғона city STI</t>
  </si>
  <si>
    <t>Бешариқ district STI</t>
  </si>
  <si>
    <t>Боғдод district STI</t>
  </si>
  <si>
    <t>Бувайда district STI</t>
  </si>
  <si>
    <t>Данғара district STI</t>
  </si>
  <si>
    <t>Ёзёвон  district STI</t>
  </si>
  <si>
    <t>Қува district STI</t>
  </si>
  <si>
    <t>Олтиариқ district STI</t>
  </si>
  <si>
    <t>Қўштепа district STI</t>
  </si>
  <si>
    <t>Риштон district STI</t>
  </si>
  <si>
    <t>Сўх district STI</t>
  </si>
  <si>
    <t>Тошлоқ district STI</t>
  </si>
  <si>
    <t>Ўзбекистон district STI</t>
  </si>
  <si>
    <t>Учкўприк district STI</t>
  </si>
  <si>
    <t>Фарғона district STI</t>
  </si>
  <si>
    <t>Фурқат district STI</t>
  </si>
  <si>
    <t>Хоразм STА</t>
  </si>
  <si>
    <t>Урганч city STI</t>
  </si>
  <si>
    <t>Хива city STI</t>
  </si>
  <si>
    <t>Урганч district STI</t>
  </si>
  <si>
    <t>Хива district STI</t>
  </si>
  <si>
    <t>Хазорасп district STI</t>
  </si>
  <si>
    <t>Гурлан district STI</t>
  </si>
  <si>
    <t>Шовот district STI</t>
  </si>
  <si>
    <t>Янгиариқ district STI</t>
  </si>
  <si>
    <t>Қўшкўпир district STI</t>
  </si>
  <si>
    <t>Боғот district STI</t>
  </si>
  <si>
    <t>Хонқа district STI</t>
  </si>
  <si>
    <t>Янгибозор district STI</t>
  </si>
  <si>
    <t>Тупроққалъа district STI</t>
  </si>
  <si>
    <t>Нукус city STI</t>
  </si>
  <si>
    <t>Амударё district STI</t>
  </si>
  <si>
    <t>Беруний district  STI</t>
  </si>
  <si>
    <t>Бузатов district STI</t>
  </si>
  <si>
    <t>Конликул district STI</t>
  </si>
  <si>
    <t>Кегайли district STI</t>
  </si>
  <si>
    <t>Караозек district STI</t>
  </si>
  <si>
    <t>Кунгирот district STI</t>
  </si>
  <si>
    <t>Муйнок district STI</t>
  </si>
  <si>
    <t>Нукус district STI</t>
  </si>
  <si>
    <t xml:space="preserve">Тахиатош district STI </t>
  </si>
  <si>
    <t>Тахтакупир district STI</t>
  </si>
  <si>
    <t>Турткул district STI</t>
  </si>
  <si>
    <t>Хужайли district STI</t>
  </si>
  <si>
    <t>Чимбой district STI</t>
  </si>
  <si>
    <t>Шумонай district STI</t>
  </si>
  <si>
    <t>Элликала district STI</t>
  </si>
  <si>
    <t>IMT STI</t>
  </si>
  <si>
    <t>Сақлаш харажатлари</t>
  </si>
  <si>
    <t>Автошина харажатлари</t>
  </si>
  <si>
    <t>Мой харажатлари</t>
  </si>
  <si>
    <t>Таъмирлаш харажатлари</t>
  </si>
  <si>
    <t>Андижон</t>
  </si>
  <si>
    <t>Бухоро шахар</t>
  </si>
  <si>
    <t>Когон шахар</t>
  </si>
  <si>
    <t>Олот туман</t>
  </si>
  <si>
    <t>Бухоро туман</t>
  </si>
  <si>
    <t>Вобкент туман</t>
  </si>
  <si>
    <t>Ғиждувон туман</t>
  </si>
  <si>
    <t>Когон туман</t>
  </si>
  <si>
    <t>Қоракўл туман</t>
  </si>
  <si>
    <t>Пешку туман</t>
  </si>
  <si>
    <t>Ромитан туман</t>
  </si>
  <si>
    <t>Жондор туман</t>
  </si>
  <si>
    <t>Шофиркон туман</t>
  </si>
  <si>
    <t>Қоровулбозор туман</t>
  </si>
  <si>
    <t xml:space="preserve">Ғазғон шаҳар ДСИ </t>
  </si>
  <si>
    <t>Олтинсой туман ДСИ</t>
  </si>
  <si>
    <t>Бойсун туман ДСИ</t>
  </si>
  <si>
    <t>Музрабод туман ДСИ</t>
  </si>
  <si>
    <t>Денов туман ДСИ</t>
  </si>
  <si>
    <t>Жаркургон туман ДСИ</t>
  </si>
  <si>
    <t>Қумқўрғон туман ДСИ</t>
  </si>
  <si>
    <t>Қизириқ туман ДСИ</t>
  </si>
  <si>
    <t>Сариосиё туман ДСИ</t>
  </si>
  <si>
    <t>Термиз туман ДСИ</t>
  </si>
  <si>
    <t>Шеробод туман ДСИ</t>
  </si>
  <si>
    <t>Шўрчи туман ДСИ</t>
  </si>
  <si>
    <t>Узун туман ДСИ</t>
  </si>
  <si>
    <t>Бандихон туман ДСИ</t>
  </si>
  <si>
    <t>Қувасой шахар ДСИ</t>
  </si>
  <si>
    <t>Қўқон шахар ДСИ</t>
  </si>
  <si>
    <t>Марғилон шахар ДСИ</t>
  </si>
  <si>
    <t>Фарғона шахар ДСИ</t>
  </si>
  <si>
    <t>Бешариқ туман ДСИ</t>
  </si>
  <si>
    <t>Боғдод шахар ДСИ</t>
  </si>
  <si>
    <t>Бувайда шахар ДСИ</t>
  </si>
  <si>
    <t>Данғара шахар ДСИ</t>
  </si>
  <si>
    <t>Ёзёвон  шахар ДСИ</t>
  </si>
  <si>
    <t>Қува шахар ДСИ</t>
  </si>
  <si>
    <t>Олтиариқ шахар ДСИ</t>
  </si>
  <si>
    <t>Қўштепа шахар ДСИ</t>
  </si>
  <si>
    <t>Риштон шахар ДСИ</t>
  </si>
  <si>
    <t>Сўх шахар ДСИ</t>
  </si>
  <si>
    <t>Тошлоқ шахар ДСИ</t>
  </si>
  <si>
    <t>Ўзбекистон шахар ДСИ</t>
  </si>
  <si>
    <t>Учкўприк шахар ДСИ</t>
  </si>
  <si>
    <t>Фурқат шахар ДСИ</t>
  </si>
  <si>
    <t xml:space="preserve">ҚҚР </t>
  </si>
  <si>
    <t>ККР ДСБ</t>
  </si>
  <si>
    <t>Затраты на хранение</t>
  </si>
  <si>
    <t>Стоимость шин</t>
  </si>
  <si>
    <t>Расходы замена масла</t>
  </si>
  <si>
    <t>Стоимость ремонта</t>
  </si>
  <si>
    <t>Андижон город ГНИ</t>
  </si>
  <si>
    <t>Хонобод город ГНИ</t>
  </si>
  <si>
    <t>Асака район ГНИ</t>
  </si>
  <si>
    <t>Андижон район ГНИ</t>
  </si>
  <si>
    <t>Баликчи район ГНИ</t>
  </si>
  <si>
    <t>Бухоро город</t>
  </si>
  <si>
    <t>Когон город</t>
  </si>
  <si>
    <t>Олот район</t>
  </si>
  <si>
    <t>Бухоро район</t>
  </si>
  <si>
    <t>Вобкент район</t>
  </si>
  <si>
    <t>Ғиждувон район</t>
  </si>
  <si>
    <t>Когон район</t>
  </si>
  <si>
    <t>Қоракўл район</t>
  </si>
  <si>
    <t>Пешку район</t>
  </si>
  <si>
    <t>Ромитан район</t>
  </si>
  <si>
    <t>Жондор район</t>
  </si>
  <si>
    <t>Шофиркон район</t>
  </si>
  <si>
    <t>Қоровулбозор район</t>
  </si>
  <si>
    <t xml:space="preserve">Ғазғон город ГНИ </t>
  </si>
  <si>
    <t>Самарқанд ВГНУ</t>
  </si>
  <si>
    <t>Оқдарё райони</t>
  </si>
  <si>
    <t>Булунғур райони</t>
  </si>
  <si>
    <t>Жомбой райони</t>
  </si>
  <si>
    <t xml:space="preserve">Иштихон райони </t>
  </si>
  <si>
    <t>Каттақўрғон райони</t>
  </si>
  <si>
    <t xml:space="preserve">Қушработ райони </t>
  </si>
  <si>
    <t>Нарпай райони</t>
  </si>
  <si>
    <t xml:space="preserve">Пайариқ райони </t>
  </si>
  <si>
    <t>Пастдарғом райони</t>
  </si>
  <si>
    <t>Пахтачи райони</t>
  </si>
  <si>
    <t>Самарқанд райони</t>
  </si>
  <si>
    <t xml:space="preserve">Нуробод райони </t>
  </si>
  <si>
    <t>Тойлоқ райони</t>
  </si>
  <si>
    <t>Ургут райони</t>
  </si>
  <si>
    <t>Термиз город</t>
  </si>
  <si>
    <t>Ангор район</t>
  </si>
  <si>
    <t>Олтинсой район ГНИ</t>
  </si>
  <si>
    <t>Бойсун район ГНИ</t>
  </si>
  <si>
    <t>Музрабод район ГНИ</t>
  </si>
  <si>
    <t>Денов район ГНИ</t>
  </si>
  <si>
    <t>Жаркургон район ГНИ</t>
  </si>
  <si>
    <t>Қумқўрғон район ГНИ</t>
  </si>
  <si>
    <t>Қизириқ район ГНИ</t>
  </si>
  <si>
    <t>Сариосиё район ГНИ</t>
  </si>
  <si>
    <t>Термиз район ГНИ</t>
  </si>
  <si>
    <t>Шеробод район ГНИ</t>
  </si>
  <si>
    <t>Шўрчи район ГНИ</t>
  </si>
  <si>
    <t>Узун район ГНИ</t>
  </si>
  <si>
    <t>Бандихон район ГНИ</t>
  </si>
  <si>
    <t>Mirobod район DSI</t>
  </si>
  <si>
    <t>Mirzo Ulug‘bek район DSI</t>
  </si>
  <si>
    <t>Yunusobod  район DSI</t>
  </si>
  <si>
    <t>Yakkasaroy район DSI</t>
  </si>
  <si>
    <t>Shayxontoxur район DSI</t>
  </si>
  <si>
    <t>Chilonzor район DSI</t>
  </si>
  <si>
    <t>Sergeli район DSI</t>
  </si>
  <si>
    <t>Yashnobod район DSI</t>
  </si>
  <si>
    <t>Olmazor район DSI</t>
  </si>
  <si>
    <t>Uchtepa район DSI</t>
  </si>
  <si>
    <t>Bektemir район DSI</t>
  </si>
  <si>
    <t>Бекобод райони</t>
  </si>
  <si>
    <t>Бўка райони</t>
  </si>
  <si>
    <t>Бўстонлиқ райони</t>
  </si>
  <si>
    <t>Зангиота райони</t>
  </si>
  <si>
    <t>Қибрай райони</t>
  </si>
  <si>
    <t>Оққўрғон райони</t>
  </si>
  <si>
    <t>Охонгарон райони</t>
  </si>
  <si>
    <t>Паркент райони</t>
  </si>
  <si>
    <t>Пискент райони</t>
  </si>
  <si>
    <t>Тошкент  райони</t>
  </si>
  <si>
    <t>Чиноз райони</t>
  </si>
  <si>
    <t>Янгийўл райони</t>
  </si>
  <si>
    <t>Фарғона ВГНУ</t>
  </si>
  <si>
    <t>Қувасой город ГНИ</t>
  </si>
  <si>
    <t>Қўқон город ГНИ</t>
  </si>
  <si>
    <t>Марғилон город ГНИ</t>
  </si>
  <si>
    <t>Фарғона город ГНИ</t>
  </si>
  <si>
    <t>Бешариқ район ГНИ</t>
  </si>
  <si>
    <t>Боғдод город ГНИ</t>
  </si>
  <si>
    <t>Бувайда город ГНИ</t>
  </si>
  <si>
    <t>Данғара город ГНИ</t>
  </si>
  <si>
    <t>Ёзёвон  город ГНИ</t>
  </si>
  <si>
    <t>Қува город ГНИ</t>
  </si>
  <si>
    <t>Олтиариқ город ГНИ</t>
  </si>
  <si>
    <t>Қўштепа город ГНИ</t>
  </si>
  <si>
    <t>Риштон город ГНИ</t>
  </si>
  <si>
    <t>Сўх город ГНИ</t>
  </si>
  <si>
    <t>Тошлоқ город ГНИ</t>
  </si>
  <si>
    <t>Ўзбекистон город ГНИ</t>
  </si>
  <si>
    <t>Учкўприк город ГНИ</t>
  </si>
  <si>
    <t>Фурқат город ГНИ</t>
  </si>
  <si>
    <t>Хоразм вилоят ГНУ</t>
  </si>
  <si>
    <t>ККР ГНУ</t>
  </si>
  <si>
    <t>Storage costs</t>
  </si>
  <si>
    <t>Tire cost</t>
  </si>
  <si>
    <t>Oil change costs</t>
  </si>
  <si>
    <t>Repair cost</t>
  </si>
  <si>
    <t>Андижон город STI</t>
  </si>
  <si>
    <t>Хонобод город STI</t>
  </si>
  <si>
    <t>Олтинкул район STI</t>
  </si>
  <si>
    <t>Асака район STI</t>
  </si>
  <si>
    <t>Андижон район STI</t>
  </si>
  <si>
    <t>Баликчи район STI</t>
  </si>
  <si>
    <t>Буз  район STI</t>
  </si>
  <si>
    <t>Булок Боши район STI</t>
  </si>
  <si>
    <t>Жалақудуқ район STI</t>
  </si>
  <si>
    <t xml:space="preserve">Избоскан район STI </t>
  </si>
  <si>
    <t>Улугнор район STI</t>
  </si>
  <si>
    <t>Кургонтепа район STI</t>
  </si>
  <si>
    <t>Мархамат район STI</t>
  </si>
  <si>
    <t>Пахтаобод район STI</t>
  </si>
  <si>
    <t>Хужаобод район STI</t>
  </si>
  <si>
    <t>Шахрихон район STI</t>
  </si>
  <si>
    <t>Арнасой район STI</t>
  </si>
  <si>
    <t>Бахмал район STI</t>
  </si>
  <si>
    <t>Галлаорол район STI</t>
  </si>
  <si>
    <t>Ш.Рашидов район STI</t>
  </si>
  <si>
    <t>Дустлик район STI</t>
  </si>
  <si>
    <t>Зарбдор район STI</t>
  </si>
  <si>
    <t>Зомин район STI</t>
  </si>
  <si>
    <t>Зафаробод район STI</t>
  </si>
  <si>
    <t>Мирзачул район STI</t>
  </si>
  <si>
    <t>Пахтакор район STI</t>
  </si>
  <si>
    <t>Фориш район STI</t>
  </si>
  <si>
    <t>Жиззах город  STI</t>
  </si>
  <si>
    <t>Янгиободрайон STI</t>
  </si>
  <si>
    <t>Қарши город STI</t>
  </si>
  <si>
    <t>Шахрисабз город STI</t>
  </si>
  <si>
    <t>Ғузор район STI</t>
  </si>
  <si>
    <t>Дехқонобод район STI</t>
  </si>
  <si>
    <t>Қамаши район STI</t>
  </si>
  <si>
    <t>Қарши район STI</t>
  </si>
  <si>
    <t>Косон район STI</t>
  </si>
  <si>
    <t>Китоб район STI</t>
  </si>
  <si>
    <t>Муборак район STI</t>
  </si>
  <si>
    <t>Нишон район STI</t>
  </si>
  <si>
    <t>Касби район STI</t>
  </si>
  <si>
    <t>Чироқчи район STI</t>
  </si>
  <si>
    <t>Шахрисабз район STI</t>
  </si>
  <si>
    <t>Яккабоғ район STI</t>
  </si>
  <si>
    <t>Миришкор район STI</t>
  </si>
  <si>
    <t>Навоий город STI</t>
  </si>
  <si>
    <t>Зарафшон город STI</t>
  </si>
  <si>
    <t>Учқудуқ район STI</t>
  </si>
  <si>
    <t>Конимех район STI</t>
  </si>
  <si>
    <t>Кизилтепа район STI</t>
  </si>
  <si>
    <t>Томди район STI</t>
  </si>
  <si>
    <t>Навбахор район STI</t>
  </si>
  <si>
    <t>Хатирчи  район STI</t>
  </si>
  <si>
    <t>Нурота район STI</t>
  </si>
  <si>
    <t>Кармана район STI</t>
  </si>
  <si>
    <t xml:space="preserve">Ғазғон город STI </t>
  </si>
  <si>
    <t>Наманган город STI</t>
  </si>
  <si>
    <t>Мингбулоқ район STI</t>
  </si>
  <si>
    <t>Косонсой район STI</t>
  </si>
  <si>
    <t>Наманган район STI</t>
  </si>
  <si>
    <t>Норин район STI</t>
  </si>
  <si>
    <t>Поп район STI</t>
  </si>
  <si>
    <t>Тўрақўрғон район STI</t>
  </si>
  <si>
    <t>Уйчи район STI</t>
  </si>
  <si>
    <t>Учқўрғон район STI</t>
  </si>
  <si>
    <t>Чортоқ район STI</t>
  </si>
  <si>
    <t>Чуст район STI</t>
  </si>
  <si>
    <t>Янгиқўрғон район STI</t>
  </si>
  <si>
    <t>Давлатобод район STI</t>
  </si>
  <si>
    <t>Янги Наманган район STI</t>
  </si>
  <si>
    <t>Самарқанд ВSTА</t>
  </si>
  <si>
    <t>Олтинсой район STI</t>
  </si>
  <si>
    <t>Бойсун район STI</t>
  </si>
  <si>
    <t>Музрабод район STI</t>
  </si>
  <si>
    <t>Денов район STI</t>
  </si>
  <si>
    <t>Жаркургон район STI</t>
  </si>
  <si>
    <t>Қумқўрғон район STI</t>
  </si>
  <si>
    <t>Қизириқ район STI</t>
  </si>
  <si>
    <t>Сариосиё район STI</t>
  </si>
  <si>
    <t>Термиз район STI</t>
  </si>
  <si>
    <t>Шеробод район STI</t>
  </si>
  <si>
    <t>Шўрчи район STI</t>
  </si>
  <si>
    <t>Узун район STI</t>
  </si>
  <si>
    <t>Бандихон район STI</t>
  </si>
  <si>
    <t>Оқолтин район STI</t>
  </si>
  <si>
    <t>Боёвут район STI</t>
  </si>
  <si>
    <t>Гулистон район STI</t>
  </si>
  <si>
    <t>Сайҳунобод район STI</t>
  </si>
  <si>
    <t>Сирдарё район STI</t>
  </si>
  <si>
    <t>Ховос район STI</t>
  </si>
  <si>
    <t>Сардоба район STI</t>
  </si>
  <si>
    <t>Гулистон город STI</t>
  </si>
  <si>
    <t>Ширин город STI</t>
  </si>
  <si>
    <t>Янгиер город STI</t>
  </si>
  <si>
    <t>Тошкент город STА</t>
  </si>
  <si>
    <t>Фарғона ВSTА</t>
  </si>
  <si>
    <t>Қувасой город STI</t>
  </si>
  <si>
    <t>Қўқон город STI</t>
  </si>
  <si>
    <t>Марғилон город STI</t>
  </si>
  <si>
    <t>Фарғона город STI</t>
  </si>
  <si>
    <t>Бешариқ район STI</t>
  </si>
  <si>
    <t>Боғдод город STI</t>
  </si>
  <si>
    <t>Бувайда город STI</t>
  </si>
  <si>
    <t>Данғара город STI</t>
  </si>
  <si>
    <t>Ёзёвон  город STI</t>
  </si>
  <si>
    <t>Қува город STI</t>
  </si>
  <si>
    <t>Олтиариқ город STI</t>
  </si>
  <si>
    <t>Қўштепа город STI</t>
  </si>
  <si>
    <t>Риштон город STI</t>
  </si>
  <si>
    <t>Сўх город STI</t>
  </si>
  <si>
    <t>Тошлоқ город STI</t>
  </si>
  <si>
    <t>Ўзбекистон город STI</t>
  </si>
  <si>
    <t>Учкўприк город STI</t>
  </si>
  <si>
    <t>Фурқат город STI</t>
  </si>
  <si>
    <t>Хоразм вилоят STА</t>
  </si>
  <si>
    <t>Урганч город STI</t>
  </si>
  <si>
    <t>Хива город STI</t>
  </si>
  <si>
    <t>Урганч район STI</t>
  </si>
  <si>
    <t>Хива район STI</t>
  </si>
  <si>
    <t>Хазорасп район STI</t>
  </si>
  <si>
    <t>Гурлан район STI</t>
  </si>
  <si>
    <t>Шовот район STI</t>
  </si>
  <si>
    <t>Янгиариқ район STI</t>
  </si>
  <si>
    <t>Қўшкўпир район STI</t>
  </si>
  <si>
    <t>Боғот район STI</t>
  </si>
  <si>
    <t>Хонқа район STI</t>
  </si>
  <si>
    <t>Янгибозор район STI</t>
  </si>
  <si>
    <t>Тупроққалъа район STI</t>
  </si>
  <si>
    <t>ККР STА</t>
  </si>
  <si>
    <t>Нукус город STI</t>
  </si>
  <si>
    <t>Амударё район STI</t>
  </si>
  <si>
    <t>Беруний район  STI</t>
  </si>
  <si>
    <t>Бузатов район STI</t>
  </si>
  <si>
    <t>Конликул район STI</t>
  </si>
  <si>
    <t>Кегайли район STI</t>
  </si>
  <si>
    <t>Караозек район STI</t>
  </si>
  <si>
    <t>Кунгирот район STI</t>
  </si>
  <si>
    <t>Муйнок район STI</t>
  </si>
  <si>
    <t>Нукус район STI</t>
  </si>
  <si>
    <t xml:space="preserve">Тахиатош район STI </t>
  </si>
  <si>
    <t>Тахтакупир район STI</t>
  </si>
  <si>
    <t>Турткул район STI</t>
  </si>
  <si>
    <t>Хужайли район STI</t>
  </si>
  <si>
    <t>Чимбой район STI</t>
  </si>
  <si>
    <t>Шумонай район STI</t>
  </si>
  <si>
    <t>Элликала район STI</t>
  </si>
  <si>
    <t>EQUNOX</t>
  </si>
  <si>
    <t>Кукдала туман ДСИ</t>
  </si>
  <si>
    <t>Кукдала район ГНИ</t>
  </si>
  <si>
    <t>Кукдала  district STI</t>
  </si>
  <si>
    <t>(минг сум)</t>
  </si>
  <si>
    <t>СҚ</t>
  </si>
  <si>
    <r>
      <t xml:space="preserve">Солиқ қўмитаси марказий аппарати ҳамда ҳудудий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
2023 йил 4-чоракда сарфланган ёнилғи маҳсулотлари</t>
    </r>
    <r>
      <rPr>
        <b/>
        <sz val="11"/>
        <rFont val="Arial"/>
        <family val="2"/>
        <charset val="204"/>
      </rPr>
      <t xml:space="preserve"> ҳақида
МАЪЛУМОТ</t>
    </r>
  </si>
  <si>
    <r>
      <t>Информация о расходе топлива в 4</t>
    </r>
    <r>
      <rPr>
        <b/>
        <sz val="11"/>
        <color indexed="10"/>
        <rFont val="Arial"/>
        <family val="2"/>
        <charset val="204"/>
      </rPr>
      <t xml:space="preserve"> квартале 2023 года</t>
    </r>
    <r>
      <rPr>
        <b/>
        <sz val="11"/>
        <rFont val="Arial"/>
        <family val="2"/>
        <charset val="204"/>
      </rPr>
      <t xml:space="preserve"> для служебных автомобилей в центральном аппарате Налоговый комитета и территориальной налоговой службе</t>
    </r>
  </si>
  <si>
    <r>
      <t>Information on fuel consumption in the</t>
    </r>
    <r>
      <rPr>
        <b/>
        <sz val="11"/>
        <color indexed="10"/>
        <rFont val="Arial"/>
        <family val="2"/>
        <charset val="204"/>
      </rPr>
      <t xml:space="preserve"> 4st quarter of 2023 </t>
    </r>
    <r>
      <rPr>
        <b/>
        <sz val="11"/>
        <rFont val="Arial"/>
        <family val="2"/>
        <charset val="204"/>
      </rPr>
      <t>for official vehicles in the central office of theTax Committee and the territorial  tax service</t>
    </r>
  </si>
  <si>
    <r>
      <t xml:space="preserve">Солиқ қўмитаси марказий аппарати ҳамда ҳудудий давлат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2023 йил 4-чоракда сарфланган сақлаш ҳаражатлари</t>
    </r>
    <r>
      <rPr>
        <b/>
        <sz val="11"/>
        <rFont val="Arial"/>
        <family val="2"/>
        <charset val="204"/>
      </rPr>
      <t xml:space="preserve"> тўғрисида
МАЪЛУМОТ</t>
    </r>
  </si>
  <si>
    <t xml:space="preserve">Информация о расходах на хранение служебных автомобилей в 4 квартале 2023 года в 
центральном аппарате Налоговый комитета и территориальной  налоговой службе
</t>
  </si>
  <si>
    <t xml:space="preserve">Information on the costs of storing official vehicles in the 4st quarter of 2023 at the central office of the State Tax Committee and the territorial tax service
</t>
  </si>
  <si>
    <t>KOBALT</t>
  </si>
  <si>
    <t>СБ</t>
  </si>
  <si>
    <t>Мирзаобод туман ДСИ</t>
  </si>
  <si>
    <t>Мирзаобод district STI</t>
  </si>
  <si>
    <t>Мирзаобод район ГНИ</t>
  </si>
  <si>
    <t>Мирзаобод район STI</t>
  </si>
  <si>
    <t>Траверсе</t>
  </si>
  <si>
    <t>Самарқанд СБ</t>
  </si>
  <si>
    <t>Траверсе A/T</t>
  </si>
  <si>
    <t>Самарқанд ВСБ</t>
  </si>
  <si>
    <t>Траверсе  A/T</t>
  </si>
  <si>
    <t>СБ бошлиғи</t>
  </si>
  <si>
    <t>EQUINOX</t>
  </si>
  <si>
    <t>ТРАВЕРС</t>
  </si>
  <si>
    <t xml:space="preserve">             </t>
  </si>
  <si>
    <t>Траверси</t>
  </si>
  <si>
    <t xml:space="preserve">Жами 4 чоракда йўл босиш лимити </t>
  </si>
  <si>
    <t xml:space="preserve">4 чоракда сарфланадиган ёқилғи (литр) </t>
  </si>
  <si>
    <t xml:space="preserve">4 литр бензин нархи </t>
  </si>
  <si>
    <t xml:space="preserve">Общий лимит трафика в 4 квартале </t>
  </si>
  <si>
    <t xml:space="preserve">Расход топлива в 4 квартале (литр) </t>
  </si>
  <si>
    <t xml:space="preserve">Цена 4 литра бензина </t>
  </si>
  <si>
    <t xml:space="preserve">Total traffic limit in 4 quarter </t>
  </si>
  <si>
    <t xml:space="preserve">Fuel consumption in 4 quarter (liter) </t>
  </si>
  <si>
    <t xml:space="preserve">The price of 4 liter of gasoline </t>
  </si>
  <si>
    <t>млн.сўмда</t>
  </si>
  <si>
    <t>Т/р</t>
  </si>
  <si>
    <t>Давлат солиқ хизмати органлари номи</t>
  </si>
  <si>
    <t>Ҳисобот даври мобайнида бюджетдан ажратилаётган маблағлар суммаси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</si>
  <si>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</si>
  <si>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</si>
  <si>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</si>
  <si>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</si>
  <si>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</si>
  <si>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Давлат солиқ қўмитаси</t>
  </si>
  <si>
    <t>Йирик солиқ тўловчилар бўйича ҳудудлараро давлат солиқ инспекцияси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</si>
  <si>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</si>
  <si>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</si>
  <si>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</si>
  <si>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</si>
  <si>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</si>
  <si>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</si>
  <si>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</si>
  <si>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</si>
  <si>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</si>
  <si>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</si>
  <si>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</si>
  <si>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</si>
  <si>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шаҳар</t>
  </si>
  <si>
    <t>Давлат солиқ қўмитаси ҳузуридаги Фискал институт</t>
  </si>
  <si>
    <t>Тошкент солиқ техникуми</t>
  </si>
  <si>
    <t>Бухоро солиқ техникуми</t>
  </si>
  <si>
    <t>Фарғона солиқ техникуми</t>
  </si>
  <si>
    <t>млн.сум</t>
  </si>
  <si>
    <t>Наименование государственных органов налоговых служб</t>
  </si>
  <si>
    <t>Средства выделенные из бюджета в отчетном периоде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</si>
  <si>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</si>
  <si>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</si>
  <si>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</si>
  <si>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</si>
  <si>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</si>
  <si>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</si>
  <si>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Государственный налоговый комитет</t>
  </si>
  <si>
    <t>Межрегиональная государственная налоговая инспекция по крупным налогоплательщикам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</si>
  <si>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</si>
  <si>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</si>
  <si>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</si>
  <si>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</si>
  <si>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</si>
  <si>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</si>
  <si>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</si>
  <si>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</si>
  <si>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</si>
  <si>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</si>
  <si>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</si>
  <si>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</si>
  <si>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</si>
  <si>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</si>
  <si>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Фискальный институт при Государственном налоговом комитете</t>
  </si>
  <si>
    <t>Ташкентский налоговый техникум</t>
  </si>
  <si>
    <t>Бухарский налоговый техникум</t>
  </si>
  <si>
    <t>Ферганский налоговый техникум</t>
  </si>
  <si>
    <t>in million sum</t>
  </si>
  <si>
    <t>Name of the state tax service</t>
  </si>
  <si>
    <t>The amount of funds allocated from the budget during the reporting period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</si>
  <si>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</si>
  <si>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</si>
  <si>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</si>
  <si>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</si>
  <si>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</si>
  <si>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</si>
  <si>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State Tax Committee</t>
  </si>
  <si>
    <t>Interregional State Tax Inspectorate for Large Taxpayers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</si>
  <si>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</si>
  <si>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</si>
  <si>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</si>
  <si>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</si>
  <si>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</si>
  <si>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</si>
  <si>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</si>
  <si>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</si>
  <si>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</si>
  <si>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</si>
  <si>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</si>
  <si>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</si>
  <si>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</si>
  <si>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</si>
  <si>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Fiscal Institute under the State Tax Committee</t>
  </si>
  <si>
    <t>Tashkent Tax College</t>
  </si>
  <si>
    <t>Bukhara Tax College</t>
  </si>
  <si>
    <t>Ferghana Tax College</t>
  </si>
  <si>
    <t>минг сўмда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</si>
  <si>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</si>
  <si>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</si>
  <si>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</si>
  <si>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</si>
  <si>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</si>
  <si>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</si>
  <si>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</si>
  <si>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</si>
  <si>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</si>
  <si>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</si>
  <si>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Солиқ қўмитасининг Маълумотларни қайта ишлаш маркази қурилиши объекти
95 %гача бўлган қарздорлиги</t>
  </si>
  <si>
    <t>объект</t>
  </si>
  <si>
    <t>2021-2023 йиллар</t>
  </si>
  <si>
    <t>"MIMAR GRUOP" МЧЖ</t>
  </si>
  <si>
    <t>бюджетдан ташқари маблағлар</t>
  </si>
  <si>
    <t>Солиқ қўмитаси ҳузуридаги Фискал институти   бино ва иншоотларини реконструкция қилиш объекти 95 %гача бўлган қарздорлиги</t>
  </si>
  <si>
    <t>Солиқ қўмитасининг биносини мукаммал тамирлаш ва жиҳозлаш объектнинг 95 %гача бўлган қарздорлиги</t>
  </si>
  <si>
    <t>2020-2022 йиллар</t>
  </si>
  <si>
    <t>"POVER CONSTRUCTION  PLANET" МЧЖ</t>
  </si>
  <si>
    <t>ЖАМИ</t>
  </si>
  <si>
    <t>тысяч.сум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</si>
  <si>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</si>
  <si>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</si>
  <si>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</si>
  <si>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</si>
  <si>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</si>
  <si>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</si>
  <si>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</si>
  <si>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</si>
  <si>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</si>
  <si>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</si>
  <si>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Новые строительство здания Центра обработки данных Налогового комитета. долг до 95%</t>
  </si>
  <si>
    <t>2021-2023 г.г.</t>
  </si>
  <si>
    <t>внебюджетные фонды</t>
  </si>
  <si>
    <t>Реконструкция зданий и сооружений Фискального института при Налогового комитета. долг до 95%</t>
  </si>
  <si>
    <t>Капитальный ремонт и оснащение административного здания Налогового комитета. долг до 95%</t>
  </si>
  <si>
    <t>2020-2022 г.г.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</si>
  <si>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</si>
  <si>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</si>
  <si>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</si>
  <si>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</si>
  <si>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</si>
  <si>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</si>
  <si>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</si>
  <si>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</si>
  <si>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</si>
  <si>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</si>
  <si>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</si>
  <si>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New construction of the building of the Data Processing Center of the State Tax Committee. Debt up to 95%</t>
  </si>
  <si>
    <t>object</t>
  </si>
  <si>
    <t>2021-2023 y.y.</t>
  </si>
  <si>
    <t>extra-budgetary funds</t>
  </si>
  <si>
    <t>Reconstruction of buildings and structures of the Fiscal Institute under the State Tax Committee. Debt up to 95%</t>
  </si>
  <si>
    <t>Overhaul and equipping of the administrative building of the State Tax Committee. Debt up to 95%</t>
  </si>
  <si>
    <t>2021-2022 y.y.</t>
  </si>
  <si>
    <r>
      <t xml:space="preserve">Солиқ қўмитаси ва ҳудудий солиқ хизмати органларида капитал қўйилмалар ҳисобидан 
</t>
    </r>
    <r>
      <rPr>
        <b/>
        <sz val="12"/>
        <color indexed="10"/>
        <rFont val="Times New Roman"/>
        <family val="1"/>
        <charset val="204"/>
      </rPr>
      <t>2023 йил 4-чорагида</t>
    </r>
    <r>
      <rPr>
        <b/>
        <sz val="12"/>
        <color indexed="63"/>
        <rFont val="Times New Roman"/>
        <family val="1"/>
        <charset val="204"/>
      </rPr>
      <t xml:space="preserve"> амалга оширилаётган лойиҳаларнинг ижроси тўғрисида 
М А Ъ Л У М О Т</t>
    </r>
  </si>
  <si>
    <t>За счет капитальных вложений в Государственный налоговый комитета и территориальные 
налоговый органы службы Информация о реализации проектов в 4 квартале 2023 года</t>
  </si>
  <si>
    <t>At the expense of capital investments in the Tax Committee  and territorial tax civil service bodies Information on the implementation 
of projects in the 4st quarter of 2023</t>
  </si>
  <si>
    <r>
      <t xml:space="preserve">Солиқ қўмитаси ва ҳудудий  солиқ хизмати органларига республика бюджетидан 
</t>
    </r>
    <r>
      <rPr>
        <b/>
        <sz val="11"/>
        <color indexed="10"/>
        <rFont val="Helvetica"/>
        <family val="2"/>
      </rPr>
      <t>2023 йилнинг 4-чорагида</t>
    </r>
    <r>
      <rPr>
        <b/>
        <sz val="11"/>
        <color indexed="63"/>
        <rFont val="Helvetica"/>
        <family val="2"/>
      </rPr>
      <t xml:space="preserve"> ажратилган маблағлар ва уларнинг ижроси тўғрисида  
МАЪЛУМОТ</t>
    </r>
  </si>
  <si>
    <r>
      <t xml:space="preserve">Информация о распределении средств, выделенных из бюджета в Налоговый комитета  и территориальную налоговый службу в </t>
    </r>
    <r>
      <rPr>
        <b/>
        <sz val="11"/>
        <color indexed="10"/>
        <rFont val="Helvetica"/>
        <family val="2"/>
      </rPr>
      <t>4 квартале 2023 года</t>
    </r>
  </si>
  <si>
    <r>
      <t xml:space="preserve">Information on the distribution of funds allocated from the budget to the State Tax Committee and the territorial  tax service in the </t>
    </r>
    <r>
      <rPr>
        <b/>
        <sz val="11"/>
        <color indexed="10"/>
        <rFont val="Helvetica"/>
        <family val="2"/>
      </rPr>
      <t>4st quarter of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</si>
</sst>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0.0"/>
    <numFmt numFmtId="166" formatCode="#,##0_ ;[Red]\-#,##0\ 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333333"/>
      <name val="Helvetica"/>
      <family val="2"/>
    </font>
    <font>
      <b/>
      <sz val="11"/>
      <color indexed="10"/>
      <name val="Helvetica"/>
      <family val="2"/>
    </font>
    <font>
      <b/>
      <sz val="11"/>
      <color indexed="63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2" borderId="0" applyNumberFormat="0" applyBorder="0" applyAlignment="0" applyProtection="0"/>
    <xf numFmtId="0" fontId="13" fillId="0" borderId="0"/>
    <xf numFmtId="0" fontId="11" fillId="0" borderId="0"/>
    <xf numFmtId="0" fontId="1" fillId="0" borderId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62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64" fontId="6" fillId="0" borderId="4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8" xfId="4" applyNumberFormat="1" applyFont="1" applyFill="1" applyBorder="1" applyAlignment="1">
      <alignment horizontal="center" vertical="center" wrapText="1"/>
    </xf>
    <xf numFmtId="164" fontId="20" fillId="0" borderId="1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20" fillId="0" borderId="2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4" applyFont="1" applyFill="1" applyAlignment="1">
      <alignment horizontal="center" vertical="center" wrapText="1"/>
    </xf>
    <xf numFmtId="0" fontId="2" fillId="0" borderId="6" xfId="4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164" fontId="2" fillId="0" borderId="7" xfId="4" applyNumberFormat="1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center" vertical="center" wrapText="1"/>
    </xf>
    <xf numFmtId="164" fontId="2" fillId="0" borderId="8" xfId="4" applyNumberFormat="1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164" fontId="6" fillId="0" borderId="14" xfId="4" applyNumberFormat="1" applyFont="1" applyFill="1" applyBorder="1" applyAlignment="1">
      <alignment horizontal="center" vertical="center" wrapText="1"/>
    </xf>
    <xf numFmtId="164" fontId="15" fillId="0" borderId="14" xfId="4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164" fontId="4" fillId="0" borderId="14" xfId="4" applyNumberFormat="1" applyFont="1" applyFill="1" applyBorder="1" applyAlignment="1">
      <alignment horizontal="center" vertical="center" wrapText="1"/>
    </xf>
    <xf numFmtId="164" fontId="15" fillId="0" borderId="15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 wrapText="1"/>
    </xf>
    <xf numFmtId="164" fontId="15" fillId="0" borderId="9" xfId="4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164" fontId="4" fillId="0" borderId="9" xfId="4" applyNumberFormat="1" applyFont="1" applyFill="1" applyBorder="1" applyAlignment="1">
      <alignment horizontal="center" vertical="center" wrapText="1"/>
    </xf>
    <xf numFmtId="164" fontId="15" fillId="0" borderId="17" xfId="4" applyNumberFormat="1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4" fontId="7" fillId="0" borderId="15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164" fontId="6" fillId="0" borderId="24" xfId="4" applyNumberFormat="1" applyFont="1" applyFill="1" applyBorder="1" applyAlignment="1">
      <alignment horizontal="center" vertical="center" wrapText="1"/>
    </xf>
    <xf numFmtId="164" fontId="7" fillId="0" borderId="24" xfId="4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64" fontId="7" fillId="0" borderId="25" xfId="4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164" fontId="2" fillId="0" borderId="20" xfId="4" applyNumberFormat="1" applyFont="1" applyFill="1" applyBorder="1" applyAlignment="1">
      <alignment horizontal="center" vertical="center" wrapText="1"/>
    </xf>
    <xf numFmtId="164" fontId="2" fillId="0" borderId="21" xfId="4" applyNumberFormat="1" applyFont="1" applyFill="1" applyBorder="1" applyAlignment="1">
      <alignment horizontal="center" vertical="center" wrapText="1"/>
    </xf>
    <xf numFmtId="164" fontId="2" fillId="0" borderId="22" xfId="4" applyNumberFormat="1" applyFont="1" applyFill="1" applyBorder="1" applyAlignment="1">
      <alignment horizontal="center" vertical="center" wrapText="1"/>
    </xf>
    <xf numFmtId="164" fontId="9" fillId="0" borderId="14" xfId="4" applyNumberFormat="1" applyFont="1" applyFill="1" applyBorder="1" applyAlignment="1">
      <alignment horizontal="center" vertical="center" wrapText="1"/>
    </xf>
    <xf numFmtId="164" fontId="20" fillId="0" borderId="14" xfId="4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164" fontId="9" fillId="0" borderId="24" xfId="4" applyNumberFormat="1" applyFont="1" applyFill="1" applyBorder="1" applyAlignment="1">
      <alignment horizontal="center" vertical="center" wrapText="1"/>
    </xf>
    <xf numFmtId="164" fontId="20" fillId="0" borderId="24" xfId="4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165" fontId="14" fillId="0" borderId="24" xfId="0" applyNumberFormat="1" applyFont="1" applyFill="1" applyBorder="1" applyAlignment="1">
      <alignment horizontal="center" vertical="center"/>
    </xf>
    <xf numFmtId="164" fontId="20" fillId="0" borderId="25" xfId="4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164" fontId="2" fillId="0" borderId="10" xfId="4" applyNumberFormat="1" applyFont="1" applyFill="1" applyBorder="1" applyAlignment="1">
      <alignment horizontal="center" vertical="center" wrapText="1"/>
    </xf>
    <xf numFmtId="164" fontId="2" fillId="0" borderId="11" xfId="4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20" fillId="0" borderId="18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64" fontId="20" fillId="0" borderId="9" xfId="4" applyNumberFormat="1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164" fontId="9" fillId="0" borderId="18" xfId="4" applyNumberFormat="1" applyFont="1" applyFill="1" applyBorder="1" applyAlignment="1">
      <alignment horizontal="center" vertical="center" wrapText="1"/>
    </xf>
    <xf numFmtId="164" fontId="20" fillId="0" borderId="19" xfId="4" applyNumberFormat="1" applyFont="1" applyFill="1" applyBorder="1" applyAlignment="1">
      <alignment horizontal="center" vertical="center" wrapText="1"/>
    </xf>
    <xf numFmtId="3" fontId="6" fillId="0" borderId="18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 wrapText="1"/>
    </xf>
    <xf numFmtId="164" fontId="23" fillId="0" borderId="1" xfId="4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" fontId="4" fillId="0" borderId="18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3" fontId="4" fillId="0" borderId="18" xfId="4" applyNumberFormat="1" applyFont="1" applyFill="1" applyBorder="1" applyAlignment="1">
      <alignment horizontal="center" vertical="center" wrapText="1"/>
    </xf>
    <xf numFmtId="164" fontId="15" fillId="0" borderId="18" xfId="4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4" fontId="15" fillId="0" borderId="19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6" fillId="0" borderId="10" xfId="4" applyNumberFormat="1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164" fontId="20" fillId="0" borderId="17" xfId="4" applyNumberFormat="1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64" fontId="7" fillId="0" borderId="19" xfId="4" applyNumberFormat="1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6" fillId="0" borderId="3" xfId="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3" xfId="0" applyFont="1" applyFill="1" applyBorder="1"/>
    <xf numFmtId="0" fontId="14" fillId="0" borderId="24" xfId="0" applyFont="1" applyFill="1" applyBorder="1"/>
    <xf numFmtId="0" fontId="6" fillId="0" borderId="24" xfId="4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 vertical="center" wrapText="1"/>
    </xf>
    <xf numFmtId="164" fontId="6" fillId="0" borderId="32" xfId="3" applyNumberFormat="1" applyFont="1" applyFill="1" applyBorder="1" applyAlignment="1">
      <alignment horizontal="center" vertical="center" wrapText="1"/>
    </xf>
    <xf numFmtId="164" fontId="20" fillId="0" borderId="20" xfId="4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 wrapText="1"/>
    </xf>
    <xf numFmtId="164" fontId="6" fillId="0" borderId="33" xfId="3" applyNumberFormat="1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164" fontId="2" fillId="0" borderId="36" xfId="4" applyNumberFormat="1" applyFont="1" applyFill="1" applyBorder="1" applyAlignment="1">
      <alignment horizontal="center" vertical="center" wrapText="1"/>
    </xf>
    <xf numFmtId="164" fontId="2" fillId="0" borderId="40" xfId="4" applyNumberFormat="1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" fontId="4" fillId="0" borderId="14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164" fontId="6" fillId="0" borderId="19" xfId="4" applyNumberFormat="1" applyFont="1" applyFill="1" applyBorder="1" applyAlignment="1">
      <alignment horizontal="center" vertical="center" wrapText="1"/>
    </xf>
    <xf numFmtId="164" fontId="6" fillId="0" borderId="17" xfId="4" applyNumberFormat="1" applyFont="1" applyFill="1" applyBorder="1" applyAlignment="1">
      <alignment horizontal="center" vertical="center" wrapText="1"/>
    </xf>
    <xf numFmtId="164" fontId="4" fillId="0" borderId="13" xfId="4" applyNumberFormat="1" applyFont="1" applyFill="1" applyBorder="1" applyAlignment="1">
      <alignment horizontal="center" vertical="center" wrapText="1"/>
    </xf>
    <xf numFmtId="164" fontId="4" fillId="0" borderId="15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23" xfId="4" applyNumberFormat="1" applyFont="1" applyFill="1" applyBorder="1" applyAlignment="1">
      <alignment horizontal="center" vertical="center" wrapText="1"/>
    </xf>
    <xf numFmtId="164" fontId="4" fillId="0" borderId="24" xfId="4" applyNumberFormat="1" applyFont="1" applyFill="1" applyBorder="1" applyAlignment="1">
      <alignment horizontal="center" vertical="center" wrapText="1"/>
    </xf>
    <xf numFmtId="164" fontId="4" fillId="0" borderId="25" xfId="4" applyNumberFormat="1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164" fontId="6" fillId="0" borderId="15" xfId="4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6" fillId="0" borderId="25" xfId="4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4" fillId="0" borderId="19" xfId="4" applyNumberFormat="1" applyFont="1" applyFill="1" applyBorder="1" applyAlignment="1">
      <alignment horizontal="center" vertical="center" wrapText="1"/>
    </xf>
    <xf numFmtId="164" fontId="4" fillId="0" borderId="17" xfId="4" applyNumberFormat="1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164" fontId="2" fillId="0" borderId="6" xfId="4" applyNumberFormat="1" applyFont="1" applyFill="1" applyBorder="1" applyAlignment="1">
      <alignment horizontal="center" vertical="center" wrapText="1"/>
    </xf>
    <xf numFmtId="164" fontId="10" fillId="0" borderId="14" xfId="4" applyNumberFormat="1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22" fillId="0" borderId="1" xfId="4" applyNumberFormat="1" applyFont="1" applyFill="1" applyBorder="1" applyAlignment="1">
      <alignment horizontal="center" vertical="center" wrapText="1"/>
    </xf>
    <xf numFmtId="164" fontId="22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164" fontId="6" fillId="0" borderId="41" xfId="4" applyNumberFormat="1" applyFont="1" applyFill="1" applyBorder="1" applyAlignment="1">
      <alignment horizontal="center" vertical="center" wrapText="1"/>
    </xf>
    <xf numFmtId="164" fontId="6" fillId="0" borderId="39" xfId="4" applyNumberFormat="1" applyFont="1" applyFill="1" applyBorder="1" applyAlignment="1">
      <alignment horizontal="center" vertical="center" wrapText="1"/>
    </xf>
    <xf numFmtId="164" fontId="6" fillId="0" borderId="42" xfId="4" applyNumberFormat="1" applyFont="1" applyFill="1" applyBorder="1" applyAlignment="1">
      <alignment horizontal="center" vertical="center" wrapText="1"/>
    </xf>
    <xf numFmtId="164" fontId="6" fillId="0" borderId="43" xfId="4" applyNumberFormat="1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6" fillId="0" borderId="42" xfId="4" applyNumberFormat="1" applyFont="1" applyFill="1" applyBorder="1" applyAlignment="1">
      <alignment horizontal="center" vertical="center" wrapText="1"/>
    </xf>
    <xf numFmtId="3" fontId="6" fillId="0" borderId="43" xfId="4" applyNumberFormat="1" applyFont="1" applyFill="1" applyBorder="1" applyAlignment="1">
      <alignment horizontal="center" vertical="center" wrapText="1"/>
    </xf>
    <xf numFmtId="164" fontId="6" fillId="0" borderId="44" xfId="4" applyNumberFormat="1" applyFont="1" applyFill="1" applyBorder="1" applyAlignment="1">
      <alignment horizontal="center" vertical="center" wrapText="1"/>
    </xf>
    <xf numFmtId="164" fontId="6" fillId="0" borderId="45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27" xfId="4" applyNumberFormat="1" applyFont="1" applyFill="1" applyBorder="1" applyAlignment="1">
      <alignment horizontal="center" vertical="center" wrapText="1"/>
    </xf>
    <xf numFmtId="0" fontId="16" fillId="0" borderId="5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3" xfId="2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left" vertical="top" wrapText="1"/>
    </xf>
    <xf numFmtId="3" fontId="24" fillId="0" borderId="55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4" fillId="0" borderId="0" xfId="0" applyFont="1"/>
    <xf numFmtId="0" fontId="35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1" fontId="36" fillId="3" borderId="1" xfId="6" applyNumberFormat="1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164" fontId="33" fillId="0" borderId="9" xfId="0" applyNumberFormat="1" applyFont="1" applyBorder="1" applyAlignment="1">
      <alignment horizontal="center" vertical="center" wrapText="1"/>
    </xf>
    <xf numFmtId="164" fontId="33" fillId="0" borderId="18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3" fontId="33" fillId="3" borderId="9" xfId="0" applyNumberFormat="1" applyFont="1" applyFill="1" applyBorder="1" applyAlignment="1">
      <alignment horizontal="center" vertical="center"/>
    </xf>
    <xf numFmtId="3" fontId="33" fillId="3" borderId="18" xfId="0" applyNumberFormat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4" fillId="3" borderId="18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0" borderId="48" xfId="4" applyFont="1" applyFill="1" applyBorder="1" applyAlignment="1">
      <alignment horizontal="center" vertical="center" wrapText="1"/>
    </xf>
    <xf numFmtId="0" fontId="2" fillId="0" borderId="49" xfId="4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2" fillId="0" borderId="47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right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8" xfId="4" applyFont="1" applyFill="1" applyBorder="1" applyAlignment="1">
      <alignment horizontal="center" vertical="center" wrapText="1"/>
    </xf>
    <xf numFmtId="0" fontId="2" fillId="0" borderId="39" xfId="4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40" xfId="4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center" vertical="center" wrapText="1"/>
    </xf>
  </cellXfs>
  <cellStyles count="8">
    <cellStyle name="Нейтральный" xfId="1" builtinId="28"/>
    <cellStyle name="Обычный" xfId="0" builtinId="0"/>
    <cellStyle name="Обычный 10" xfId="2"/>
    <cellStyle name="Обычный 2 2 4" xfId="3"/>
    <cellStyle name="Обычный 3" xfId="4"/>
    <cellStyle name="Обычный 4" xfId="5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7"/>
  <sheetViews>
    <sheetView tabSelected="1" zoomScaleNormal="100" workbookViewId="0">
      <selection activeCell="A3" sqref="A3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0" ht="15" customHeight="1" x14ac:dyDescent="0.25">
      <c r="A1" s="263"/>
      <c r="B1" s="263"/>
      <c r="C1" s="263"/>
      <c r="D1" s="263"/>
      <c r="E1" s="263"/>
      <c r="F1" s="263"/>
      <c r="G1" s="263"/>
    </row>
    <row r="2" spans="1:10" ht="48.75" customHeight="1" x14ac:dyDescent="0.25">
      <c r="A2" s="263" t="s">
        <v>1256</v>
      </c>
      <c r="B2" s="263"/>
      <c r="C2" s="263"/>
      <c r="D2" s="263"/>
      <c r="E2" s="263"/>
      <c r="F2" s="263"/>
      <c r="G2" s="263"/>
      <c r="H2"/>
      <c r="I2"/>
      <c r="J2"/>
    </row>
    <row r="3" spans="1:10" ht="15.75" thickBot="1" x14ac:dyDescent="0.3">
      <c r="A3" s="219"/>
      <c r="B3" s="219"/>
      <c r="C3" s="219"/>
      <c r="D3" s="219"/>
      <c r="E3" s="219"/>
      <c r="F3" s="219"/>
      <c r="G3" s="220" t="s">
        <v>1111</v>
      </c>
      <c r="H3"/>
      <c r="I3"/>
      <c r="J3"/>
    </row>
    <row r="4" spans="1:10" ht="20.25" customHeight="1" thickBot="1" x14ac:dyDescent="0.3">
      <c r="A4" s="264" t="s">
        <v>1112</v>
      </c>
      <c r="B4" s="266" t="s">
        <v>1113</v>
      </c>
      <c r="C4" s="261" t="s">
        <v>1114</v>
      </c>
      <c r="D4" s="268"/>
      <c r="E4" s="268"/>
      <c r="F4" s="268"/>
      <c r="G4" s="269"/>
      <c r="H4"/>
      <c r="I4"/>
      <c r="J4"/>
    </row>
    <row r="5" spans="1:10" x14ac:dyDescent="0.25">
      <c r="A5" s="265"/>
      <c r="B5" s="267"/>
      <c r="C5" s="270" t="s">
        <v>0</v>
      </c>
      <c r="D5" s="272" t="s">
        <v>1115</v>
      </c>
      <c r="E5" s="273"/>
      <c r="F5" s="273"/>
      <c r="G5" s="274"/>
      <c r="H5"/>
      <c r="I5"/>
      <c r="J5"/>
    </row>
    <row r="6" spans="1:10" ht="124.5" customHeight="1" x14ac:dyDescent="0.25">
      <c r="A6" s="265"/>
      <c r="B6" s="267"/>
      <c r="C6" s="271"/>
      <c r="D6" s="221" t="s">
        <v>1116</v>
      </c>
      <c r="E6" s="222" t="s">
        <v>1117</v>
      </c>
      <c r="F6" s="222" t="s">
        <v>1118</v>
      </c>
      <c r="G6" s="223" t="s">
        <v>1119</v>
      </c>
      <c r="H6"/>
      <c r="I6"/>
      <c r="J6"/>
    </row>
    <row r="7" spans="1:10" x14ac:dyDescent="0.25">
      <c r="A7" s="224">
        <v>1</v>
      </c>
      <c r="B7" s="225" t="s">
        <v>1120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  <c r="H7"/>
      <c r="I7"/>
      <c r="J7"/>
    </row>
    <row r="8" spans="1:10" ht="28.5" x14ac:dyDescent="0.25">
      <c r="A8" s="230">
        <f>+A7+1</f>
        <v>2</v>
      </c>
      <c r="B8" s="231" t="s">
        <v>1121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  <c r="H8"/>
      <c r="I8"/>
      <c r="J8"/>
    </row>
    <row r="9" spans="1:10" ht="20.25" customHeight="1" x14ac:dyDescent="0.25">
      <c r="A9" s="230">
        <f>+A8+1</f>
        <v>3</v>
      </c>
      <c r="B9" s="231" t="s">
        <v>1122</v>
      </c>
      <c r="C9" s="226">
        <f t="shared" ref="C9:C26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  <c r="H9"/>
      <c r="I9"/>
      <c r="J9"/>
    </row>
    <row r="10" spans="1:10" ht="20.25" customHeight="1" x14ac:dyDescent="0.25">
      <c r="A10" s="230">
        <f t="shared" ref="A10:A26" si="1">+A9+1</f>
        <v>4</v>
      </c>
      <c r="B10" s="231" t="s">
        <v>1123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  <c r="H10"/>
      <c r="I10"/>
      <c r="J10"/>
    </row>
    <row r="11" spans="1:10" ht="20.25" customHeight="1" x14ac:dyDescent="0.25">
      <c r="A11" s="230">
        <f t="shared" si="1"/>
        <v>5</v>
      </c>
      <c r="B11" s="231" t="s">
        <v>1124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  <c r="H11"/>
      <c r="I11"/>
      <c r="J11"/>
    </row>
    <row r="12" spans="1:10" ht="20.25" customHeight="1" x14ac:dyDescent="0.25">
      <c r="A12" s="230">
        <f t="shared" si="1"/>
        <v>6</v>
      </c>
      <c r="B12" s="231" t="s">
        <v>1125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  <c r="H12"/>
      <c r="I12"/>
      <c r="J12"/>
    </row>
    <row r="13" spans="1:10" ht="20.25" customHeight="1" x14ac:dyDescent="0.25">
      <c r="A13" s="230">
        <f t="shared" si="1"/>
        <v>7</v>
      </c>
      <c r="B13" s="231" t="s">
        <v>1126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  <c r="H13"/>
      <c r="I13"/>
      <c r="J13"/>
    </row>
    <row r="14" spans="1:10" ht="20.25" customHeight="1" x14ac:dyDescent="0.25">
      <c r="A14" s="230">
        <f t="shared" si="1"/>
        <v>8</v>
      </c>
      <c r="B14" s="231" t="s">
        <v>1127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  <c r="H14"/>
      <c r="I14"/>
      <c r="J14"/>
    </row>
    <row r="15" spans="1:10" ht="20.25" customHeight="1" x14ac:dyDescent="0.25">
      <c r="A15" s="230">
        <f t="shared" si="1"/>
        <v>9</v>
      </c>
      <c r="B15" s="231" t="s">
        <v>1128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  <c r="H15"/>
      <c r="I15"/>
      <c r="J15"/>
    </row>
    <row r="16" spans="1:10" ht="20.25" customHeight="1" x14ac:dyDescent="0.25">
      <c r="A16" s="230">
        <f t="shared" si="1"/>
        <v>10</v>
      </c>
      <c r="B16" s="231" t="s">
        <v>1129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  <c r="H16"/>
      <c r="I16"/>
      <c r="J16"/>
    </row>
    <row r="17" spans="1:10" ht="20.25" customHeight="1" x14ac:dyDescent="0.25">
      <c r="A17" s="230">
        <f t="shared" si="1"/>
        <v>11</v>
      </c>
      <c r="B17" s="231" t="s">
        <v>1130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  <c r="H17"/>
      <c r="I17"/>
      <c r="J17"/>
    </row>
    <row r="18" spans="1:10" ht="20.25" customHeight="1" x14ac:dyDescent="0.25">
      <c r="A18" s="230">
        <f t="shared" si="1"/>
        <v>12</v>
      </c>
      <c r="B18" s="231" t="s">
        <v>1131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  <c r="H18"/>
      <c r="I18"/>
      <c r="J18"/>
    </row>
    <row r="19" spans="1:10" ht="20.25" customHeight="1" x14ac:dyDescent="0.25">
      <c r="A19" s="230">
        <f t="shared" si="1"/>
        <v>13</v>
      </c>
      <c r="B19" s="231" t="s">
        <v>1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  <c r="H19"/>
      <c r="I19"/>
      <c r="J19"/>
    </row>
    <row r="20" spans="1:10" ht="20.25" customHeight="1" x14ac:dyDescent="0.25">
      <c r="A20" s="230">
        <f t="shared" si="1"/>
        <v>14</v>
      </c>
      <c r="B20" s="231" t="s">
        <v>1132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  <c r="H20"/>
      <c r="I20"/>
      <c r="J20"/>
    </row>
    <row r="21" spans="1:10" ht="20.25" customHeight="1" x14ac:dyDescent="0.25">
      <c r="A21" s="230">
        <f t="shared" si="1"/>
        <v>15</v>
      </c>
      <c r="B21" s="231" t="s">
        <v>1133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  <c r="H21"/>
      <c r="I21"/>
      <c r="J21"/>
    </row>
    <row r="22" spans="1:10" ht="21" customHeight="1" x14ac:dyDescent="0.25">
      <c r="A22" s="230">
        <f t="shared" si="1"/>
        <v>16</v>
      </c>
      <c r="B22" s="231" t="s">
        <v>1134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  <c r="H22"/>
      <c r="I22"/>
      <c r="J22"/>
    </row>
    <row r="23" spans="1:10" x14ac:dyDescent="0.25">
      <c r="A23" s="230">
        <f t="shared" si="1"/>
        <v>17</v>
      </c>
      <c r="B23" s="231" t="s">
        <v>1135</v>
      </c>
      <c r="C23" s="235">
        <f t="shared" si="0"/>
        <v>420.0211093333333</v>
      </c>
      <c r="D23" s="236">
        <v>337.62110933333332</v>
      </c>
      <c r="E23" s="237">
        <v>82.399999999999991</v>
      </c>
      <c r="F23" s="237">
        <v>0</v>
      </c>
      <c r="G23" s="238"/>
      <c r="H23"/>
      <c r="I23"/>
      <c r="J23"/>
    </row>
    <row r="24" spans="1:10" x14ac:dyDescent="0.25">
      <c r="A24" s="230">
        <f t="shared" si="1"/>
        <v>18</v>
      </c>
      <c r="B24" s="231" t="s">
        <v>1136</v>
      </c>
      <c r="C24" s="235">
        <f t="shared" si="0"/>
        <v>200.68031909333345</v>
      </c>
      <c r="D24" s="236">
        <v>124.81287333333346</v>
      </c>
      <c r="E24" s="237">
        <v>30.244359999999972</v>
      </c>
      <c r="F24" s="237">
        <v>45.623085760000002</v>
      </c>
      <c r="G24" s="238"/>
      <c r="H24"/>
      <c r="I24"/>
      <c r="J24"/>
    </row>
    <row r="25" spans="1:10" x14ac:dyDescent="0.25">
      <c r="A25" s="230">
        <f t="shared" si="1"/>
        <v>19</v>
      </c>
      <c r="B25" s="231" t="s">
        <v>1137</v>
      </c>
      <c r="C25" s="235">
        <f t="shared" si="0"/>
        <v>382.36623827333335</v>
      </c>
      <c r="D25" s="236">
        <v>269.23541333333333</v>
      </c>
      <c r="E25" s="237">
        <v>63.723517333333326</v>
      </c>
      <c r="F25" s="237">
        <v>49.407307606666656</v>
      </c>
      <c r="G25" s="238"/>
      <c r="H25"/>
      <c r="I25"/>
      <c r="J25"/>
    </row>
    <row r="26" spans="1:10" ht="15.75" thickBot="1" x14ac:dyDescent="0.3">
      <c r="A26" s="230">
        <f t="shared" si="1"/>
        <v>20</v>
      </c>
      <c r="B26" s="231" t="s">
        <v>1138</v>
      </c>
      <c r="C26" s="235">
        <f t="shared" si="0"/>
        <v>280.4056972533333</v>
      </c>
      <c r="D26" s="236">
        <v>180.17246392000001</v>
      </c>
      <c r="E26" s="237">
        <v>44.466666666666669</v>
      </c>
      <c r="F26" s="237">
        <v>55.766566666666648</v>
      </c>
      <c r="G26" s="238"/>
      <c r="H26"/>
      <c r="I26"/>
      <c r="J26"/>
    </row>
    <row r="27" spans="1:10" ht="15.75" thickBot="1" x14ac:dyDescent="0.3">
      <c r="A27" s="261" t="s">
        <v>0</v>
      </c>
      <c r="B27" s="262"/>
      <c r="C27" s="239">
        <f>+SUM(C7:C26)</f>
        <v>523621.89573398005</v>
      </c>
      <c r="D27" s="240">
        <f>+SUM(D7:D26)</f>
        <v>399935.50969776005</v>
      </c>
      <c r="E27" s="241">
        <f>+SUM(E7:E26)</f>
        <v>98911.797508173302</v>
      </c>
      <c r="F27" s="241">
        <f>+SUM(F7:F26)</f>
        <v>24774.588528046661</v>
      </c>
      <c r="G27" s="242">
        <f>+SUM(G7:G26)</f>
        <v>0</v>
      </c>
      <c r="H27"/>
      <c r="I27"/>
      <c r="J27"/>
    </row>
  </sheetData>
  <mergeCells count="8"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7"/>
  <sheetViews>
    <sheetView zoomScaleNormal="100" workbookViewId="0">
      <selection activeCell="A3" sqref="A3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263"/>
      <c r="B1" s="263"/>
      <c r="C1" s="263"/>
      <c r="D1" s="263"/>
      <c r="E1" s="263"/>
      <c r="F1" s="263"/>
      <c r="G1" s="263"/>
    </row>
    <row r="2" spans="1:17" ht="48.75" customHeight="1" x14ac:dyDescent="0.25">
      <c r="A2" s="263" t="s">
        <v>1257</v>
      </c>
      <c r="B2" s="263"/>
      <c r="C2" s="263"/>
      <c r="D2" s="263"/>
      <c r="E2" s="263"/>
      <c r="F2" s="263"/>
      <c r="G2" s="263"/>
    </row>
    <row r="3" spans="1:17" ht="15.75" thickBot="1" x14ac:dyDescent="0.3">
      <c r="A3" s="219"/>
      <c r="B3" s="219"/>
      <c r="C3" s="219"/>
      <c r="D3" s="219"/>
      <c r="E3" s="219"/>
      <c r="F3" s="219"/>
      <c r="G3" s="220" t="s">
        <v>1139</v>
      </c>
    </row>
    <row r="4" spans="1:17" ht="20.25" customHeight="1" thickBot="1" x14ac:dyDescent="0.3">
      <c r="A4" s="264" t="s">
        <v>1112</v>
      </c>
      <c r="B4" s="266" t="s">
        <v>1140</v>
      </c>
      <c r="C4" s="261" t="s">
        <v>1141</v>
      </c>
      <c r="D4" s="268"/>
      <c r="E4" s="268"/>
      <c r="F4" s="268"/>
      <c r="G4" s="269"/>
    </row>
    <row r="5" spans="1:17" x14ac:dyDescent="0.25">
      <c r="A5" s="265"/>
      <c r="B5" s="267"/>
      <c r="C5" s="270" t="s">
        <v>1142</v>
      </c>
      <c r="D5" s="272" t="s">
        <v>1143</v>
      </c>
      <c r="E5" s="273"/>
      <c r="F5" s="273"/>
      <c r="G5" s="274"/>
    </row>
    <row r="6" spans="1:17" ht="60" x14ac:dyDescent="0.25">
      <c r="A6" s="265"/>
      <c r="B6" s="267"/>
      <c r="C6" s="271"/>
      <c r="D6" s="221" t="s">
        <v>1144</v>
      </c>
      <c r="E6" s="222" t="s">
        <v>1145</v>
      </c>
      <c r="F6" s="222" t="s">
        <v>1146</v>
      </c>
      <c r="G6" s="223" t="s">
        <v>1147</v>
      </c>
      <c r="K6" s="263"/>
      <c r="L6" s="263"/>
      <c r="M6" s="263"/>
      <c r="N6" s="263"/>
      <c r="O6" s="263"/>
      <c r="P6" s="263"/>
      <c r="Q6" s="263"/>
    </row>
    <row r="7" spans="1:17" x14ac:dyDescent="0.25">
      <c r="A7" s="224">
        <v>1</v>
      </c>
      <c r="B7" s="225" t="s">
        <v>1148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</row>
    <row r="8" spans="1:17" ht="28.5" x14ac:dyDescent="0.25">
      <c r="A8" s="230">
        <f>+A7+1</f>
        <v>2</v>
      </c>
      <c r="B8" s="231" t="s">
        <v>1149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</row>
    <row r="9" spans="1:17" x14ac:dyDescent="0.25">
      <c r="A9" s="230">
        <f>+A8+1</f>
        <v>3</v>
      </c>
      <c r="B9" s="231" t="s">
        <v>1150</v>
      </c>
      <c r="C9" s="226">
        <f t="shared" ref="C9:C26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</row>
    <row r="10" spans="1:17" x14ac:dyDescent="0.25">
      <c r="A10" s="230">
        <f t="shared" ref="A10:A26" si="1">+A9+1</f>
        <v>4</v>
      </c>
      <c r="B10" s="231" t="s">
        <v>1151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</row>
    <row r="11" spans="1:17" x14ac:dyDescent="0.25">
      <c r="A11" s="230">
        <f t="shared" si="1"/>
        <v>5</v>
      </c>
      <c r="B11" s="231" t="s">
        <v>1152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</row>
    <row r="12" spans="1:17" x14ac:dyDescent="0.25">
      <c r="A12" s="230">
        <f t="shared" si="1"/>
        <v>6</v>
      </c>
      <c r="B12" s="231" t="s">
        <v>1153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</row>
    <row r="13" spans="1:17" x14ac:dyDescent="0.25">
      <c r="A13" s="230">
        <f t="shared" si="1"/>
        <v>7</v>
      </c>
      <c r="B13" s="231" t="s">
        <v>1154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</row>
    <row r="14" spans="1:17" x14ac:dyDescent="0.25">
      <c r="A14" s="230">
        <f t="shared" si="1"/>
        <v>8</v>
      </c>
      <c r="B14" s="231" t="s">
        <v>1155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</row>
    <row r="15" spans="1:17" x14ac:dyDescent="0.25">
      <c r="A15" s="230">
        <f t="shared" si="1"/>
        <v>9</v>
      </c>
      <c r="B15" s="231" t="s">
        <v>1156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</row>
    <row r="16" spans="1:17" x14ac:dyDescent="0.25">
      <c r="A16" s="230">
        <f t="shared" si="1"/>
        <v>10</v>
      </c>
      <c r="B16" s="231" t="s">
        <v>1157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</row>
    <row r="17" spans="1:7" x14ac:dyDescent="0.25">
      <c r="A17" s="230">
        <f t="shared" si="1"/>
        <v>11</v>
      </c>
      <c r="B17" s="231" t="s">
        <v>1158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</row>
    <row r="18" spans="1:7" x14ac:dyDescent="0.25">
      <c r="A18" s="230">
        <f t="shared" si="1"/>
        <v>12</v>
      </c>
      <c r="B18" s="231" t="s">
        <v>1159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</row>
    <row r="19" spans="1:7" x14ac:dyDescent="0.25">
      <c r="A19" s="230">
        <f t="shared" si="1"/>
        <v>13</v>
      </c>
      <c r="B19" s="231" t="s">
        <v>1160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</row>
    <row r="20" spans="1:7" x14ac:dyDescent="0.25">
      <c r="A20" s="230">
        <f t="shared" si="1"/>
        <v>14</v>
      </c>
      <c r="B20" s="231" t="s">
        <v>1161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</row>
    <row r="21" spans="1:7" x14ac:dyDescent="0.25">
      <c r="A21" s="230">
        <f t="shared" si="1"/>
        <v>15</v>
      </c>
      <c r="B21" s="231" t="s">
        <v>1162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</row>
    <row r="22" spans="1:7" ht="21" customHeight="1" x14ac:dyDescent="0.25">
      <c r="A22" s="230">
        <f t="shared" si="1"/>
        <v>16</v>
      </c>
      <c r="B22" s="231" t="s">
        <v>1163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</row>
    <row r="23" spans="1:7" ht="28.5" x14ac:dyDescent="0.25">
      <c r="A23" s="230">
        <f t="shared" si="1"/>
        <v>17</v>
      </c>
      <c r="B23" s="231" t="s">
        <v>1164</v>
      </c>
      <c r="C23" s="235">
        <f t="shared" si="0"/>
        <v>420.0211093333333</v>
      </c>
      <c r="D23" s="236">
        <v>337.62110933333332</v>
      </c>
      <c r="E23" s="237">
        <v>82.399999999999991</v>
      </c>
      <c r="F23" s="237">
        <v>0</v>
      </c>
      <c r="G23" s="238"/>
    </row>
    <row r="24" spans="1:7" x14ac:dyDescent="0.25">
      <c r="A24" s="230">
        <f t="shared" si="1"/>
        <v>18</v>
      </c>
      <c r="B24" s="231" t="s">
        <v>1165</v>
      </c>
      <c r="C24" s="235">
        <f t="shared" si="0"/>
        <v>200.68031909333345</v>
      </c>
      <c r="D24" s="236">
        <v>124.81287333333346</v>
      </c>
      <c r="E24" s="237">
        <v>30.244359999999972</v>
      </c>
      <c r="F24" s="237">
        <v>45.623085760000002</v>
      </c>
      <c r="G24" s="238"/>
    </row>
    <row r="25" spans="1:7" x14ac:dyDescent="0.25">
      <c r="A25" s="230">
        <f t="shared" si="1"/>
        <v>19</v>
      </c>
      <c r="B25" s="231" t="s">
        <v>1166</v>
      </c>
      <c r="C25" s="235">
        <f t="shared" si="0"/>
        <v>382.36623827333335</v>
      </c>
      <c r="D25" s="236">
        <v>269.23541333333333</v>
      </c>
      <c r="E25" s="237">
        <v>63.723517333333326</v>
      </c>
      <c r="F25" s="237">
        <v>49.407307606666656</v>
      </c>
      <c r="G25" s="238"/>
    </row>
    <row r="26" spans="1:7" ht="15.75" thickBot="1" x14ac:dyDescent="0.3">
      <c r="A26" s="230">
        <f t="shared" si="1"/>
        <v>20</v>
      </c>
      <c r="B26" s="231" t="s">
        <v>1167</v>
      </c>
      <c r="C26" s="235">
        <f t="shared" si="0"/>
        <v>280.4056972533333</v>
      </c>
      <c r="D26" s="236">
        <v>180.17246392000001</v>
      </c>
      <c r="E26" s="237">
        <v>44.466666666666669</v>
      </c>
      <c r="F26" s="237">
        <v>55.766566666666648</v>
      </c>
      <c r="G26" s="238"/>
    </row>
    <row r="27" spans="1:7" ht="15.75" thickBot="1" x14ac:dyDescent="0.3">
      <c r="A27" s="261" t="s">
        <v>0</v>
      </c>
      <c r="B27" s="262"/>
      <c r="C27" s="239">
        <f>+SUM(C7:C26)</f>
        <v>523621.89573398005</v>
      </c>
      <c r="D27" s="240">
        <f>+SUM(D7:D26)</f>
        <v>399935.50969776005</v>
      </c>
      <c r="E27" s="241">
        <f>+SUM(E7:E26)</f>
        <v>98911.797508173302</v>
      </c>
      <c r="F27" s="241">
        <f>+SUM(F7:F26)</f>
        <v>24774.588528046661</v>
      </c>
      <c r="G27" s="242">
        <f>+SUM(G7:G26)</f>
        <v>0</v>
      </c>
    </row>
  </sheetData>
  <mergeCells count="9">
    <mergeCell ref="K6:Q6"/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zoomScaleNormal="100" workbookViewId="0">
      <selection activeCell="A4" sqref="A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263"/>
      <c r="B1" s="263"/>
      <c r="C1" s="263"/>
      <c r="D1" s="263"/>
      <c r="E1" s="263"/>
      <c r="F1" s="263"/>
      <c r="G1" s="263"/>
    </row>
    <row r="2" spans="1:7" ht="15" customHeight="1" x14ac:dyDescent="0.25">
      <c r="A2" s="263"/>
      <c r="B2" s="263"/>
      <c r="C2" s="263"/>
      <c r="D2" s="263"/>
      <c r="E2" s="263"/>
      <c r="F2" s="263"/>
      <c r="G2" s="263"/>
    </row>
    <row r="3" spans="1:7" ht="48.75" customHeight="1" x14ac:dyDescent="0.25">
      <c r="A3" s="275" t="s">
        <v>1258</v>
      </c>
      <c r="B3" s="275"/>
      <c r="C3" s="275"/>
      <c r="D3" s="275"/>
      <c r="E3" s="275"/>
      <c r="F3" s="275"/>
      <c r="G3" s="275"/>
    </row>
    <row r="4" spans="1:7" ht="15.75" thickBot="1" x14ac:dyDescent="0.3">
      <c r="A4" s="219"/>
      <c r="B4" s="219"/>
      <c r="C4" s="219"/>
      <c r="D4" s="219"/>
      <c r="E4" s="219"/>
      <c r="F4" s="219"/>
      <c r="G4" s="220" t="s">
        <v>1168</v>
      </c>
    </row>
    <row r="5" spans="1:7" ht="20.25" customHeight="1" thickBot="1" x14ac:dyDescent="0.3">
      <c r="A5" s="264" t="s">
        <v>2</v>
      </c>
      <c r="B5" s="266" t="s">
        <v>1169</v>
      </c>
      <c r="C5" s="276" t="s">
        <v>1170</v>
      </c>
      <c r="D5" s="277"/>
      <c r="E5" s="277"/>
      <c r="F5" s="277"/>
      <c r="G5" s="278"/>
    </row>
    <row r="6" spans="1:7" x14ac:dyDescent="0.25">
      <c r="A6" s="265"/>
      <c r="B6" s="267"/>
      <c r="C6" s="270" t="s">
        <v>1171</v>
      </c>
      <c r="D6" s="272" t="s">
        <v>1172</v>
      </c>
      <c r="E6" s="273"/>
      <c r="F6" s="273"/>
      <c r="G6" s="274"/>
    </row>
    <row r="7" spans="1:7" ht="60" x14ac:dyDescent="0.25">
      <c r="A7" s="265"/>
      <c r="B7" s="267"/>
      <c r="C7" s="271"/>
      <c r="D7" s="221" t="s">
        <v>1173</v>
      </c>
      <c r="E7" s="222" t="s">
        <v>1174</v>
      </c>
      <c r="F7" s="222" t="s">
        <v>1175</v>
      </c>
      <c r="G7" s="223" t="s">
        <v>1176</v>
      </c>
    </row>
    <row r="8" spans="1:7" x14ac:dyDescent="0.25">
      <c r="A8" s="224">
        <v>1</v>
      </c>
      <c r="B8" s="225" t="s">
        <v>1177</v>
      </c>
      <c r="C8" s="226">
        <f>+SUM(D8:G8)</f>
        <v>42399.6</v>
      </c>
      <c r="D8" s="227">
        <v>20580</v>
      </c>
      <c r="E8" s="228">
        <v>5076</v>
      </c>
      <c r="F8" s="228">
        <v>16743.599999999999</v>
      </c>
      <c r="G8" s="229"/>
    </row>
    <row r="9" spans="1:7" x14ac:dyDescent="0.25">
      <c r="A9" s="230">
        <f>+A8+1</f>
        <v>2</v>
      </c>
      <c r="B9" s="231" t="s">
        <v>1178</v>
      </c>
      <c r="C9" s="226">
        <f>+SUM(D9:G9)</f>
        <v>6479</v>
      </c>
      <c r="D9" s="232">
        <v>4787</v>
      </c>
      <c r="E9" s="233">
        <v>1192</v>
      </c>
      <c r="F9" s="233">
        <v>500</v>
      </c>
      <c r="G9" s="234"/>
    </row>
    <row r="10" spans="1:7" x14ac:dyDescent="0.25">
      <c r="A10" s="230">
        <f>+A9+1</f>
        <v>3</v>
      </c>
      <c r="B10" s="231" t="s">
        <v>1179</v>
      </c>
      <c r="C10" s="226">
        <f t="shared" ref="C10:C27" si="0">+SUM(D10:G10)</f>
        <v>28137.866666666665</v>
      </c>
      <c r="D10" s="232">
        <v>22029.200000000001</v>
      </c>
      <c r="E10" s="233">
        <v>5515.0666666666666</v>
      </c>
      <c r="F10" s="233">
        <v>593.6</v>
      </c>
      <c r="G10" s="234"/>
    </row>
    <row r="11" spans="1:7" x14ac:dyDescent="0.25">
      <c r="A11" s="230">
        <f t="shared" ref="A11:A27" si="1">+A10+1</f>
        <v>4</v>
      </c>
      <c r="B11" s="231" t="s">
        <v>1180</v>
      </c>
      <c r="C11" s="226">
        <f t="shared" si="0"/>
        <v>33064.309539360002</v>
      </c>
      <c r="D11" s="232">
        <v>26075.066666666666</v>
      </c>
      <c r="E11" s="233">
        <v>6367</v>
      </c>
      <c r="F11" s="233">
        <v>622.24287269333342</v>
      </c>
      <c r="G11" s="234"/>
    </row>
    <row r="12" spans="1:7" x14ac:dyDescent="0.25">
      <c r="A12" s="230">
        <f t="shared" si="1"/>
        <v>5</v>
      </c>
      <c r="B12" s="231" t="s">
        <v>1181</v>
      </c>
      <c r="C12" s="226">
        <f t="shared" si="0"/>
        <v>29440.866666666665</v>
      </c>
      <c r="D12" s="232">
        <v>22948.133333333331</v>
      </c>
      <c r="E12" s="233">
        <v>5830.0666666666666</v>
      </c>
      <c r="F12" s="233">
        <v>662.66666666666663</v>
      </c>
      <c r="G12" s="234"/>
    </row>
    <row r="13" spans="1:7" x14ac:dyDescent="0.25">
      <c r="A13" s="230">
        <f t="shared" si="1"/>
        <v>6</v>
      </c>
      <c r="B13" s="231" t="s">
        <v>1182</v>
      </c>
      <c r="C13" s="226">
        <f t="shared" si="0"/>
        <v>21122.500249560002</v>
      </c>
      <c r="D13" s="232">
        <v>16504</v>
      </c>
      <c r="E13" s="233">
        <v>4175.2</v>
      </c>
      <c r="F13" s="233">
        <v>443.30024955999994</v>
      </c>
      <c r="G13" s="234"/>
    </row>
    <row r="14" spans="1:7" x14ac:dyDescent="0.25">
      <c r="A14" s="230">
        <f t="shared" si="1"/>
        <v>7</v>
      </c>
      <c r="B14" s="231" t="s">
        <v>1183</v>
      </c>
      <c r="C14" s="226">
        <f t="shared" si="0"/>
        <v>33303.100719126669</v>
      </c>
      <c r="D14" s="232">
        <v>26471.933333333334</v>
      </c>
      <c r="E14" s="233">
        <v>6436.333333333333</v>
      </c>
      <c r="F14" s="233">
        <v>394.8340524599999</v>
      </c>
      <c r="G14" s="234"/>
    </row>
    <row r="15" spans="1:7" x14ac:dyDescent="0.25">
      <c r="A15" s="230">
        <f t="shared" si="1"/>
        <v>8</v>
      </c>
      <c r="B15" s="231" t="s">
        <v>1184</v>
      </c>
      <c r="C15" s="226">
        <f t="shared" si="0"/>
        <v>21068.079999999998</v>
      </c>
      <c r="D15" s="232">
        <v>16415.866666666665</v>
      </c>
      <c r="E15" s="233">
        <v>4133.333333333333</v>
      </c>
      <c r="F15" s="233">
        <v>518.88</v>
      </c>
      <c r="G15" s="234"/>
    </row>
    <row r="16" spans="1:7" x14ac:dyDescent="0.25">
      <c r="A16" s="230">
        <f t="shared" si="1"/>
        <v>9</v>
      </c>
      <c r="B16" s="231" t="s">
        <v>1185</v>
      </c>
      <c r="C16" s="226">
        <f t="shared" si="0"/>
        <v>30547.69409816667</v>
      </c>
      <c r="D16" s="232">
        <v>24000.666666666668</v>
      </c>
      <c r="E16" s="233">
        <v>6095.4666666666672</v>
      </c>
      <c r="F16" s="233">
        <v>451.56076483333351</v>
      </c>
      <c r="G16" s="234"/>
    </row>
    <row r="17" spans="1:7" x14ac:dyDescent="0.25">
      <c r="A17" s="230">
        <f t="shared" si="1"/>
        <v>10</v>
      </c>
      <c r="B17" s="231" t="s">
        <v>1186</v>
      </c>
      <c r="C17" s="226">
        <f t="shared" si="0"/>
        <v>47558.577493333323</v>
      </c>
      <c r="D17" s="232">
        <v>37519.226494666662</v>
      </c>
      <c r="E17" s="233">
        <v>9391.0443319999995</v>
      </c>
      <c r="F17" s="233">
        <v>648.30666666666673</v>
      </c>
      <c r="G17" s="234"/>
    </row>
    <row r="18" spans="1:7" x14ac:dyDescent="0.25">
      <c r="A18" s="230">
        <f t="shared" si="1"/>
        <v>11</v>
      </c>
      <c r="B18" s="231" t="s">
        <v>1187</v>
      </c>
      <c r="C18" s="226">
        <f t="shared" si="0"/>
        <v>18244.34022986667</v>
      </c>
      <c r="D18" s="232">
        <v>14467.480298933338</v>
      </c>
      <c r="E18" s="233">
        <v>3518.8588801866676</v>
      </c>
      <c r="F18" s="233">
        <v>258.00105074666675</v>
      </c>
      <c r="G18" s="234"/>
    </row>
    <row r="19" spans="1:7" x14ac:dyDescent="0.25">
      <c r="A19" s="230">
        <f t="shared" si="1"/>
        <v>12</v>
      </c>
      <c r="B19" s="231" t="s">
        <v>1188</v>
      </c>
      <c r="C19" s="226">
        <f t="shared" si="0"/>
        <v>27793.304817066663</v>
      </c>
      <c r="D19" s="232">
        <v>21868.017132613331</v>
      </c>
      <c r="E19" s="233">
        <v>5420.814351119996</v>
      </c>
      <c r="F19" s="233">
        <v>504.47333333333341</v>
      </c>
      <c r="G19" s="234"/>
    </row>
    <row r="20" spans="1:7" x14ac:dyDescent="0.25">
      <c r="A20" s="230">
        <f t="shared" si="1"/>
        <v>13</v>
      </c>
      <c r="B20" s="231" t="s">
        <v>1189</v>
      </c>
      <c r="C20" s="226">
        <f t="shared" si="0"/>
        <v>49419.062144553332</v>
      </c>
      <c r="D20" s="232">
        <v>39268.718152186666</v>
      </c>
      <c r="E20" s="233">
        <v>9668.6666666666661</v>
      </c>
      <c r="F20" s="233">
        <v>481.67732569999998</v>
      </c>
      <c r="G20" s="234"/>
    </row>
    <row r="21" spans="1:7" x14ac:dyDescent="0.25">
      <c r="A21" s="230">
        <f t="shared" si="1"/>
        <v>14</v>
      </c>
      <c r="B21" s="231" t="s">
        <v>1190</v>
      </c>
      <c r="C21" s="226">
        <f t="shared" si="0"/>
        <v>47406.853569640007</v>
      </c>
      <c r="D21" s="232">
        <v>37621.39235810667</v>
      </c>
      <c r="E21" s="233">
        <v>9216.094544866668</v>
      </c>
      <c r="F21" s="233">
        <v>569.36666666666656</v>
      </c>
      <c r="G21" s="234"/>
    </row>
    <row r="22" spans="1:7" x14ac:dyDescent="0.25">
      <c r="A22" s="230">
        <f t="shared" si="1"/>
        <v>15</v>
      </c>
      <c r="B22" s="231" t="s">
        <v>1191</v>
      </c>
      <c r="C22" s="226">
        <f t="shared" si="0"/>
        <v>29425.652842686661</v>
      </c>
      <c r="D22" s="232">
        <v>23270.140067999993</v>
      </c>
      <c r="E22" s="233">
        <v>5755.7241893333339</v>
      </c>
      <c r="F22" s="233">
        <v>399.7885853533333</v>
      </c>
      <c r="G22" s="234"/>
    </row>
    <row r="23" spans="1:7" ht="21" customHeight="1" x14ac:dyDescent="0.25">
      <c r="A23" s="230">
        <f t="shared" si="1"/>
        <v>16</v>
      </c>
      <c r="B23" s="231" t="s">
        <v>1192</v>
      </c>
      <c r="C23" s="226">
        <f t="shared" si="0"/>
        <v>56927.613333333327</v>
      </c>
      <c r="D23" s="232">
        <v>45196.82666666666</v>
      </c>
      <c r="E23" s="233">
        <v>10899.293333333335</v>
      </c>
      <c r="F23" s="233">
        <v>831.49333333333323</v>
      </c>
      <c r="G23" s="234"/>
    </row>
    <row r="24" spans="1:7" x14ac:dyDescent="0.25">
      <c r="A24" s="230">
        <f t="shared" si="1"/>
        <v>17</v>
      </c>
      <c r="B24" s="231" t="s">
        <v>1193</v>
      </c>
      <c r="C24" s="235">
        <f t="shared" si="0"/>
        <v>420.0211093333333</v>
      </c>
      <c r="D24" s="236">
        <v>337.62110933333332</v>
      </c>
      <c r="E24" s="237">
        <v>82.399999999999991</v>
      </c>
      <c r="F24" s="237">
        <v>0</v>
      </c>
      <c r="G24" s="238"/>
    </row>
    <row r="25" spans="1:7" x14ac:dyDescent="0.25">
      <c r="A25" s="230">
        <f t="shared" si="1"/>
        <v>18</v>
      </c>
      <c r="B25" s="231" t="s">
        <v>1194</v>
      </c>
      <c r="C25" s="235">
        <f t="shared" si="0"/>
        <v>200.68031909333345</v>
      </c>
      <c r="D25" s="236">
        <v>124.81287333333346</v>
      </c>
      <c r="E25" s="237">
        <v>30.244359999999972</v>
      </c>
      <c r="F25" s="237">
        <v>45.623085760000002</v>
      </c>
      <c r="G25" s="238"/>
    </row>
    <row r="26" spans="1:7" x14ac:dyDescent="0.25">
      <c r="A26" s="230">
        <f t="shared" si="1"/>
        <v>19</v>
      </c>
      <c r="B26" s="231" t="s">
        <v>1195</v>
      </c>
      <c r="C26" s="235">
        <f t="shared" si="0"/>
        <v>382.36623827333335</v>
      </c>
      <c r="D26" s="236">
        <v>269.23541333333333</v>
      </c>
      <c r="E26" s="237">
        <v>63.723517333333326</v>
      </c>
      <c r="F26" s="237">
        <v>49.407307606666656</v>
      </c>
      <c r="G26" s="238"/>
    </row>
    <row r="27" spans="1:7" ht="15.75" thickBot="1" x14ac:dyDescent="0.3">
      <c r="A27" s="230">
        <f t="shared" si="1"/>
        <v>20</v>
      </c>
      <c r="B27" s="231" t="s">
        <v>1196</v>
      </c>
      <c r="C27" s="235">
        <f t="shared" si="0"/>
        <v>280.4056972533333</v>
      </c>
      <c r="D27" s="236">
        <v>180.17246392000001</v>
      </c>
      <c r="E27" s="237">
        <v>44.466666666666669</v>
      </c>
      <c r="F27" s="237">
        <v>55.766566666666648</v>
      </c>
      <c r="G27" s="238"/>
    </row>
    <row r="28" spans="1:7" ht="15.75" thickBot="1" x14ac:dyDescent="0.3">
      <c r="A28" s="261" t="s">
        <v>3</v>
      </c>
      <c r="B28" s="262"/>
      <c r="C28" s="239">
        <f>+SUM(C8:C27)</f>
        <v>523621.89573398005</v>
      </c>
      <c r="D28" s="240">
        <f>+SUM(D8:D27)</f>
        <v>399935.50969776005</v>
      </c>
      <c r="E28" s="241">
        <f>+SUM(E8:E27)</f>
        <v>98911.797508173302</v>
      </c>
      <c r="F28" s="241">
        <f>+SUM(F8:F27)</f>
        <v>24774.588528046661</v>
      </c>
      <c r="G28" s="242">
        <f>+SUM(G8:G27)</f>
        <v>0</v>
      </c>
    </row>
  </sheetData>
  <mergeCells count="9">
    <mergeCell ref="A28:B28"/>
    <mergeCell ref="A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2"/>
  <sheetViews>
    <sheetView zoomScaleNormal="100" workbookViewId="0">
      <selection activeCell="A3" sqref="A3:J3"/>
    </sheetView>
  </sheetViews>
  <sheetFormatPr defaultRowHeight="15" x14ac:dyDescent="0.25"/>
  <cols>
    <col min="1" max="1" width="4.28515625" customWidth="1"/>
    <col min="2" max="2" width="19" style="260" customWidth="1"/>
    <col min="3" max="3" width="21.7109375" style="260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2" spans="1:19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9" ht="54.75" customHeight="1" x14ac:dyDescent="0.25">
      <c r="A3" s="279" t="s">
        <v>1253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9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</row>
    <row r="5" spans="1:19" ht="15.75" thickBot="1" x14ac:dyDescent="0.3">
      <c r="A5" s="219"/>
      <c r="B5" s="244"/>
      <c r="C5" s="244"/>
      <c r="D5" s="219"/>
      <c r="E5" s="245"/>
      <c r="F5" s="245"/>
      <c r="G5" s="245"/>
      <c r="H5" s="245"/>
      <c r="I5" s="245"/>
      <c r="J5" s="246" t="s">
        <v>1197</v>
      </c>
      <c r="K5" s="247"/>
      <c r="L5" s="247"/>
      <c r="M5" s="247"/>
      <c r="N5" s="247"/>
      <c r="O5" s="247"/>
      <c r="P5" s="247"/>
      <c r="Q5" s="247"/>
      <c r="R5" s="247"/>
      <c r="S5" s="247"/>
    </row>
    <row r="6" spans="1:19" ht="32.25" customHeight="1" x14ac:dyDescent="0.25">
      <c r="A6" s="280" t="s">
        <v>1112</v>
      </c>
      <c r="B6" s="282" t="s">
        <v>1198</v>
      </c>
      <c r="C6" s="282" t="s">
        <v>1199</v>
      </c>
      <c r="D6" s="282" t="s">
        <v>1200</v>
      </c>
      <c r="E6" s="282" t="s">
        <v>1201</v>
      </c>
      <c r="F6" s="284" t="s">
        <v>1202</v>
      </c>
      <c r="G6" s="284"/>
      <c r="H6" s="282" t="s">
        <v>1203</v>
      </c>
      <c r="I6" s="282" t="s">
        <v>1204</v>
      </c>
      <c r="J6" s="287" t="s">
        <v>1205</v>
      </c>
    </row>
    <row r="7" spans="1:19" ht="48.75" customHeight="1" x14ac:dyDescent="0.25">
      <c r="A7" s="281"/>
      <c r="B7" s="283"/>
      <c r="C7" s="283"/>
      <c r="D7" s="283"/>
      <c r="E7" s="283"/>
      <c r="F7" s="248" t="s">
        <v>1206</v>
      </c>
      <c r="G7" s="248" t="s">
        <v>1207</v>
      </c>
      <c r="H7" s="283"/>
      <c r="I7" s="283"/>
      <c r="J7" s="288"/>
    </row>
    <row r="8" spans="1:19" ht="111.75" customHeight="1" x14ac:dyDescent="0.25">
      <c r="A8" s="249">
        <v>1</v>
      </c>
      <c r="B8" s="250" t="s">
        <v>1120</v>
      </c>
      <c r="C8" s="250" t="s">
        <v>1208</v>
      </c>
      <c r="D8" s="250" t="s">
        <v>1209</v>
      </c>
      <c r="E8" s="250" t="s">
        <v>1210</v>
      </c>
      <c r="F8" s="251" t="s">
        <v>1211</v>
      </c>
      <c r="G8" s="252">
        <v>307528903</v>
      </c>
      <c r="H8" s="253">
        <v>26000000</v>
      </c>
      <c r="I8" s="254">
        <f>20000000+6000000</f>
        <v>26000000</v>
      </c>
      <c r="J8" s="255" t="s">
        <v>1212</v>
      </c>
    </row>
    <row r="9" spans="1:19" ht="45" customHeight="1" x14ac:dyDescent="0.25">
      <c r="A9" s="289">
        <f>+A8+1</f>
        <v>2</v>
      </c>
      <c r="B9" s="291" t="s">
        <v>1120</v>
      </c>
      <c r="C9" s="291" t="s">
        <v>1213</v>
      </c>
      <c r="D9" s="293" t="s">
        <v>1209</v>
      </c>
      <c r="E9" s="291" t="s">
        <v>1210</v>
      </c>
      <c r="F9" s="291" t="s">
        <v>1211</v>
      </c>
      <c r="G9" s="295">
        <v>307528903</v>
      </c>
      <c r="H9" s="291">
        <v>1500000</v>
      </c>
      <c r="I9" s="297">
        <v>1500000</v>
      </c>
      <c r="J9" s="285" t="s">
        <v>1212</v>
      </c>
    </row>
    <row r="10" spans="1:19" ht="62.25" customHeight="1" x14ac:dyDescent="0.25">
      <c r="A10" s="290"/>
      <c r="B10" s="292"/>
      <c r="C10" s="292"/>
      <c r="D10" s="294"/>
      <c r="E10" s="292"/>
      <c r="F10" s="292"/>
      <c r="G10" s="296"/>
      <c r="H10" s="292"/>
      <c r="I10" s="298"/>
      <c r="J10" s="286"/>
    </row>
    <row r="11" spans="1:19" ht="101.25" customHeight="1" x14ac:dyDescent="0.25">
      <c r="A11" s="249">
        <v>3</v>
      </c>
      <c r="B11" s="250" t="s">
        <v>1120</v>
      </c>
      <c r="C11" s="250" t="s">
        <v>1214</v>
      </c>
      <c r="D11" s="250" t="s">
        <v>1209</v>
      </c>
      <c r="E11" s="250" t="s">
        <v>1215</v>
      </c>
      <c r="F11" s="251" t="s">
        <v>1216</v>
      </c>
      <c r="G11" s="252">
        <v>300935078</v>
      </c>
      <c r="H11" s="253"/>
      <c r="I11" s="254"/>
      <c r="J11" s="255" t="s">
        <v>1212</v>
      </c>
    </row>
    <row r="12" spans="1:19" ht="29.25" customHeight="1" thickBot="1" x14ac:dyDescent="0.3">
      <c r="A12" s="256"/>
      <c r="B12" s="257" t="s">
        <v>1217</v>
      </c>
      <c r="C12" s="257" t="s">
        <v>4</v>
      </c>
      <c r="D12" s="257" t="s">
        <v>4</v>
      </c>
      <c r="E12" s="257" t="s">
        <v>4</v>
      </c>
      <c r="F12" s="257" t="s">
        <v>4</v>
      </c>
      <c r="G12" s="257" t="s">
        <v>4</v>
      </c>
      <c r="H12" s="258">
        <f>SUM(H8:H11)</f>
        <v>27500000</v>
      </c>
      <c r="I12" s="258">
        <f>SUM(I8:I11)</f>
        <v>27500000</v>
      </c>
      <c r="J12" s="259" t="s">
        <v>4</v>
      </c>
    </row>
  </sheetData>
  <mergeCells count="21">
    <mergeCell ref="J9:J10"/>
    <mergeCell ref="J6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3:J3"/>
    <mergeCell ref="A4:J4"/>
    <mergeCell ref="A6:A7"/>
    <mergeCell ref="B6:B7"/>
    <mergeCell ref="C6:C7"/>
    <mergeCell ref="D6:D7"/>
    <mergeCell ref="E6:E7"/>
    <mergeCell ref="F6:G6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1"/>
  <sheetViews>
    <sheetView workbookViewId="0">
      <selection activeCell="I8" sqref="I8:I9"/>
    </sheetView>
  </sheetViews>
  <sheetFormatPr defaultRowHeight="15" x14ac:dyDescent="0.25"/>
  <cols>
    <col min="1" max="1" width="3" customWidth="1"/>
    <col min="2" max="2" width="4.28515625" customWidth="1"/>
    <col min="3" max="3" width="19" style="260" customWidth="1"/>
    <col min="4" max="4" width="21.7109375" style="260" customWidth="1"/>
    <col min="5" max="5" width="12.85546875" customWidth="1"/>
    <col min="6" max="6" width="12.42578125" customWidth="1"/>
    <col min="7" max="7" width="19.28515625" customWidth="1"/>
    <col min="8" max="8" width="16.28515625" bestFit="1" customWidth="1"/>
    <col min="9" max="9" width="16.28515625" customWidth="1"/>
    <col min="10" max="10" width="16.42578125" customWidth="1"/>
    <col min="11" max="11" width="18.7109375" customWidth="1"/>
    <col min="257" max="257" width="3" customWidth="1"/>
    <col min="258" max="258" width="4.28515625" customWidth="1"/>
    <col min="259" max="259" width="19" customWidth="1"/>
    <col min="260" max="260" width="21.7109375" customWidth="1"/>
    <col min="261" max="261" width="12.85546875" customWidth="1"/>
    <col min="262" max="262" width="12.42578125" customWidth="1"/>
    <col min="263" max="263" width="19.28515625" customWidth="1"/>
    <col min="264" max="264" width="16.28515625" bestFit="1" customWidth="1"/>
    <col min="265" max="265" width="16.28515625" customWidth="1"/>
    <col min="266" max="266" width="16.42578125" customWidth="1"/>
    <col min="267" max="267" width="18.7109375" customWidth="1"/>
    <col min="513" max="513" width="3" customWidth="1"/>
    <col min="514" max="514" width="4.28515625" customWidth="1"/>
    <col min="515" max="515" width="19" customWidth="1"/>
    <col min="516" max="516" width="21.7109375" customWidth="1"/>
    <col min="517" max="517" width="12.85546875" customWidth="1"/>
    <col min="518" max="518" width="12.42578125" customWidth="1"/>
    <col min="519" max="519" width="19.28515625" customWidth="1"/>
    <col min="520" max="520" width="16.28515625" bestFit="1" customWidth="1"/>
    <col min="521" max="521" width="16.28515625" customWidth="1"/>
    <col min="522" max="522" width="16.42578125" customWidth="1"/>
    <col min="523" max="523" width="18.7109375" customWidth="1"/>
    <col min="769" max="769" width="3" customWidth="1"/>
    <col min="770" max="770" width="4.28515625" customWidth="1"/>
    <col min="771" max="771" width="19" customWidth="1"/>
    <col min="772" max="772" width="21.7109375" customWidth="1"/>
    <col min="773" max="773" width="12.85546875" customWidth="1"/>
    <col min="774" max="774" width="12.42578125" customWidth="1"/>
    <col min="775" max="775" width="19.28515625" customWidth="1"/>
    <col min="776" max="776" width="16.28515625" bestFit="1" customWidth="1"/>
    <col min="777" max="777" width="16.28515625" customWidth="1"/>
    <col min="778" max="778" width="16.42578125" customWidth="1"/>
    <col min="779" max="779" width="18.7109375" customWidth="1"/>
    <col min="1025" max="1025" width="3" customWidth="1"/>
    <col min="1026" max="1026" width="4.28515625" customWidth="1"/>
    <col min="1027" max="1027" width="19" customWidth="1"/>
    <col min="1028" max="1028" width="21.7109375" customWidth="1"/>
    <col min="1029" max="1029" width="12.85546875" customWidth="1"/>
    <col min="1030" max="1030" width="12.42578125" customWidth="1"/>
    <col min="1031" max="1031" width="19.28515625" customWidth="1"/>
    <col min="1032" max="1032" width="16.28515625" bestFit="1" customWidth="1"/>
    <col min="1033" max="1033" width="16.28515625" customWidth="1"/>
    <col min="1034" max="1034" width="16.42578125" customWidth="1"/>
    <col min="1035" max="1035" width="18.7109375" customWidth="1"/>
    <col min="1281" max="1281" width="3" customWidth="1"/>
    <col min="1282" max="1282" width="4.28515625" customWidth="1"/>
    <col min="1283" max="1283" width="19" customWidth="1"/>
    <col min="1284" max="1284" width="21.7109375" customWidth="1"/>
    <col min="1285" max="1285" width="12.85546875" customWidth="1"/>
    <col min="1286" max="1286" width="12.42578125" customWidth="1"/>
    <col min="1287" max="1287" width="19.28515625" customWidth="1"/>
    <col min="1288" max="1288" width="16.28515625" bestFit="1" customWidth="1"/>
    <col min="1289" max="1289" width="16.28515625" customWidth="1"/>
    <col min="1290" max="1290" width="16.42578125" customWidth="1"/>
    <col min="1291" max="1291" width="18.7109375" customWidth="1"/>
    <col min="1537" max="1537" width="3" customWidth="1"/>
    <col min="1538" max="1538" width="4.28515625" customWidth="1"/>
    <col min="1539" max="1539" width="19" customWidth="1"/>
    <col min="1540" max="1540" width="21.7109375" customWidth="1"/>
    <col min="1541" max="1541" width="12.85546875" customWidth="1"/>
    <col min="1542" max="1542" width="12.42578125" customWidth="1"/>
    <col min="1543" max="1543" width="19.28515625" customWidth="1"/>
    <col min="1544" max="1544" width="16.28515625" bestFit="1" customWidth="1"/>
    <col min="1545" max="1545" width="16.28515625" customWidth="1"/>
    <col min="1546" max="1546" width="16.42578125" customWidth="1"/>
    <col min="1547" max="1547" width="18.7109375" customWidth="1"/>
    <col min="1793" max="1793" width="3" customWidth="1"/>
    <col min="1794" max="1794" width="4.28515625" customWidth="1"/>
    <col min="1795" max="1795" width="19" customWidth="1"/>
    <col min="1796" max="1796" width="21.7109375" customWidth="1"/>
    <col min="1797" max="1797" width="12.85546875" customWidth="1"/>
    <col min="1798" max="1798" width="12.42578125" customWidth="1"/>
    <col min="1799" max="1799" width="19.28515625" customWidth="1"/>
    <col min="1800" max="1800" width="16.28515625" bestFit="1" customWidth="1"/>
    <col min="1801" max="1801" width="16.28515625" customWidth="1"/>
    <col min="1802" max="1802" width="16.42578125" customWidth="1"/>
    <col min="1803" max="1803" width="18.7109375" customWidth="1"/>
    <col min="2049" max="2049" width="3" customWidth="1"/>
    <col min="2050" max="2050" width="4.28515625" customWidth="1"/>
    <col min="2051" max="2051" width="19" customWidth="1"/>
    <col min="2052" max="2052" width="21.7109375" customWidth="1"/>
    <col min="2053" max="2053" width="12.85546875" customWidth="1"/>
    <col min="2054" max="2054" width="12.42578125" customWidth="1"/>
    <col min="2055" max="2055" width="19.28515625" customWidth="1"/>
    <col min="2056" max="2056" width="16.28515625" bestFit="1" customWidth="1"/>
    <col min="2057" max="2057" width="16.28515625" customWidth="1"/>
    <col min="2058" max="2058" width="16.42578125" customWidth="1"/>
    <col min="2059" max="2059" width="18.7109375" customWidth="1"/>
    <col min="2305" max="2305" width="3" customWidth="1"/>
    <col min="2306" max="2306" width="4.28515625" customWidth="1"/>
    <col min="2307" max="2307" width="19" customWidth="1"/>
    <col min="2308" max="2308" width="21.7109375" customWidth="1"/>
    <col min="2309" max="2309" width="12.85546875" customWidth="1"/>
    <col min="2310" max="2310" width="12.42578125" customWidth="1"/>
    <col min="2311" max="2311" width="19.28515625" customWidth="1"/>
    <col min="2312" max="2312" width="16.28515625" bestFit="1" customWidth="1"/>
    <col min="2313" max="2313" width="16.28515625" customWidth="1"/>
    <col min="2314" max="2314" width="16.42578125" customWidth="1"/>
    <col min="2315" max="2315" width="18.7109375" customWidth="1"/>
    <col min="2561" max="2561" width="3" customWidth="1"/>
    <col min="2562" max="2562" width="4.28515625" customWidth="1"/>
    <col min="2563" max="2563" width="19" customWidth="1"/>
    <col min="2564" max="2564" width="21.7109375" customWidth="1"/>
    <col min="2565" max="2565" width="12.85546875" customWidth="1"/>
    <col min="2566" max="2566" width="12.42578125" customWidth="1"/>
    <col min="2567" max="2567" width="19.28515625" customWidth="1"/>
    <col min="2568" max="2568" width="16.28515625" bestFit="1" customWidth="1"/>
    <col min="2569" max="2569" width="16.28515625" customWidth="1"/>
    <col min="2570" max="2570" width="16.42578125" customWidth="1"/>
    <col min="2571" max="2571" width="18.7109375" customWidth="1"/>
    <col min="2817" max="2817" width="3" customWidth="1"/>
    <col min="2818" max="2818" width="4.28515625" customWidth="1"/>
    <col min="2819" max="2819" width="19" customWidth="1"/>
    <col min="2820" max="2820" width="21.7109375" customWidth="1"/>
    <col min="2821" max="2821" width="12.85546875" customWidth="1"/>
    <col min="2822" max="2822" width="12.42578125" customWidth="1"/>
    <col min="2823" max="2823" width="19.28515625" customWidth="1"/>
    <col min="2824" max="2824" width="16.28515625" bestFit="1" customWidth="1"/>
    <col min="2825" max="2825" width="16.28515625" customWidth="1"/>
    <col min="2826" max="2826" width="16.42578125" customWidth="1"/>
    <col min="2827" max="2827" width="18.7109375" customWidth="1"/>
    <col min="3073" max="3073" width="3" customWidth="1"/>
    <col min="3074" max="3074" width="4.28515625" customWidth="1"/>
    <col min="3075" max="3075" width="19" customWidth="1"/>
    <col min="3076" max="3076" width="21.7109375" customWidth="1"/>
    <col min="3077" max="3077" width="12.85546875" customWidth="1"/>
    <col min="3078" max="3078" width="12.42578125" customWidth="1"/>
    <col min="3079" max="3079" width="19.28515625" customWidth="1"/>
    <col min="3080" max="3080" width="16.28515625" bestFit="1" customWidth="1"/>
    <col min="3081" max="3081" width="16.28515625" customWidth="1"/>
    <col min="3082" max="3082" width="16.42578125" customWidth="1"/>
    <col min="3083" max="3083" width="18.7109375" customWidth="1"/>
    <col min="3329" max="3329" width="3" customWidth="1"/>
    <col min="3330" max="3330" width="4.28515625" customWidth="1"/>
    <col min="3331" max="3331" width="19" customWidth="1"/>
    <col min="3332" max="3332" width="21.7109375" customWidth="1"/>
    <col min="3333" max="3333" width="12.85546875" customWidth="1"/>
    <col min="3334" max="3334" width="12.42578125" customWidth="1"/>
    <col min="3335" max="3335" width="19.28515625" customWidth="1"/>
    <col min="3336" max="3336" width="16.28515625" bestFit="1" customWidth="1"/>
    <col min="3337" max="3337" width="16.28515625" customWidth="1"/>
    <col min="3338" max="3338" width="16.42578125" customWidth="1"/>
    <col min="3339" max="3339" width="18.7109375" customWidth="1"/>
    <col min="3585" max="3585" width="3" customWidth="1"/>
    <col min="3586" max="3586" width="4.28515625" customWidth="1"/>
    <col min="3587" max="3587" width="19" customWidth="1"/>
    <col min="3588" max="3588" width="21.7109375" customWidth="1"/>
    <col min="3589" max="3589" width="12.85546875" customWidth="1"/>
    <col min="3590" max="3590" width="12.42578125" customWidth="1"/>
    <col min="3591" max="3591" width="19.28515625" customWidth="1"/>
    <col min="3592" max="3592" width="16.28515625" bestFit="1" customWidth="1"/>
    <col min="3593" max="3593" width="16.28515625" customWidth="1"/>
    <col min="3594" max="3594" width="16.42578125" customWidth="1"/>
    <col min="3595" max="3595" width="18.7109375" customWidth="1"/>
    <col min="3841" max="3841" width="3" customWidth="1"/>
    <col min="3842" max="3842" width="4.28515625" customWidth="1"/>
    <col min="3843" max="3843" width="19" customWidth="1"/>
    <col min="3844" max="3844" width="21.7109375" customWidth="1"/>
    <col min="3845" max="3845" width="12.85546875" customWidth="1"/>
    <col min="3846" max="3846" width="12.42578125" customWidth="1"/>
    <col min="3847" max="3847" width="19.28515625" customWidth="1"/>
    <col min="3848" max="3848" width="16.28515625" bestFit="1" customWidth="1"/>
    <col min="3849" max="3849" width="16.28515625" customWidth="1"/>
    <col min="3850" max="3850" width="16.42578125" customWidth="1"/>
    <col min="3851" max="3851" width="18.7109375" customWidth="1"/>
    <col min="4097" max="4097" width="3" customWidth="1"/>
    <col min="4098" max="4098" width="4.28515625" customWidth="1"/>
    <col min="4099" max="4099" width="19" customWidth="1"/>
    <col min="4100" max="4100" width="21.7109375" customWidth="1"/>
    <col min="4101" max="4101" width="12.85546875" customWidth="1"/>
    <col min="4102" max="4102" width="12.42578125" customWidth="1"/>
    <col min="4103" max="4103" width="19.28515625" customWidth="1"/>
    <col min="4104" max="4104" width="16.28515625" bestFit="1" customWidth="1"/>
    <col min="4105" max="4105" width="16.28515625" customWidth="1"/>
    <col min="4106" max="4106" width="16.42578125" customWidth="1"/>
    <col min="4107" max="4107" width="18.7109375" customWidth="1"/>
    <col min="4353" max="4353" width="3" customWidth="1"/>
    <col min="4354" max="4354" width="4.28515625" customWidth="1"/>
    <col min="4355" max="4355" width="19" customWidth="1"/>
    <col min="4356" max="4356" width="21.7109375" customWidth="1"/>
    <col min="4357" max="4357" width="12.85546875" customWidth="1"/>
    <col min="4358" max="4358" width="12.42578125" customWidth="1"/>
    <col min="4359" max="4359" width="19.28515625" customWidth="1"/>
    <col min="4360" max="4360" width="16.28515625" bestFit="1" customWidth="1"/>
    <col min="4361" max="4361" width="16.28515625" customWidth="1"/>
    <col min="4362" max="4362" width="16.42578125" customWidth="1"/>
    <col min="4363" max="4363" width="18.7109375" customWidth="1"/>
    <col min="4609" max="4609" width="3" customWidth="1"/>
    <col min="4610" max="4610" width="4.28515625" customWidth="1"/>
    <col min="4611" max="4611" width="19" customWidth="1"/>
    <col min="4612" max="4612" width="21.7109375" customWidth="1"/>
    <col min="4613" max="4613" width="12.85546875" customWidth="1"/>
    <col min="4614" max="4614" width="12.42578125" customWidth="1"/>
    <col min="4615" max="4615" width="19.28515625" customWidth="1"/>
    <col min="4616" max="4616" width="16.28515625" bestFit="1" customWidth="1"/>
    <col min="4617" max="4617" width="16.28515625" customWidth="1"/>
    <col min="4618" max="4618" width="16.42578125" customWidth="1"/>
    <col min="4619" max="4619" width="18.7109375" customWidth="1"/>
    <col min="4865" max="4865" width="3" customWidth="1"/>
    <col min="4866" max="4866" width="4.28515625" customWidth="1"/>
    <col min="4867" max="4867" width="19" customWidth="1"/>
    <col min="4868" max="4868" width="21.7109375" customWidth="1"/>
    <col min="4869" max="4869" width="12.85546875" customWidth="1"/>
    <col min="4870" max="4870" width="12.42578125" customWidth="1"/>
    <col min="4871" max="4871" width="19.28515625" customWidth="1"/>
    <col min="4872" max="4872" width="16.28515625" bestFit="1" customWidth="1"/>
    <col min="4873" max="4873" width="16.28515625" customWidth="1"/>
    <col min="4874" max="4874" width="16.42578125" customWidth="1"/>
    <col min="4875" max="4875" width="18.7109375" customWidth="1"/>
    <col min="5121" max="5121" width="3" customWidth="1"/>
    <col min="5122" max="5122" width="4.28515625" customWidth="1"/>
    <col min="5123" max="5123" width="19" customWidth="1"/>
    <col min="5124" max="5124" width="21.7109375" customWidth="1"/>
    <col min="5125" max="5125" width="12.85546875" customWidth="1"/>
    <col min="5126" max="5126" width="12.42578125" customWidth="1"/>
    <col min="5127" max="5127" width="19.28515625" customWidth="1"/>
    <col min="5128" max="5128" width="16.28515625" bestFit="1" customWidth="1"/>
    <col min="5129" max="5129" width="16.28515625" customWidth="1"/>
    <col min="5130" max="5130" width="16.42578125" customWidth="1"/>
    <col min="5131" max="5131" width="18.7109375" customWidth="1"/>
    <col min="5377" max="5377" width="3" customWidth="1"/>
    <col min="5378" max="5378" width="4.28515625" customWidth="1"/>
    <col min="5379" max="5379" width="19" customWidth="1"/>
    <col min="5380" max="5380" width="21.7109375" customWidth="1"/>
    <col min="5381" max="5381" width="12.85546875" customWidth="1"/>
    <col min="5382" max="5382" width="12.42578125" customWidth="1"/>
    <col min="5383" max="5383" width="19.28515625" customWidth="1"/>
    <col min="5384" max="5384" width="16.28515625" bestFit="1" customWidth="1"/>
    <col min="5385" max="5385" width="16.28515625" customWidth="1"/>
    <col min="5386" max="5386" width="16.42578125" customWidth="1"/>
    <col min="5387" max="5387" width="18.7109375" customWidth="1"/>
    <col min="5633" max="5633" width="3" customWidth="1"/>
    <col min="5634" max="5634" width="4.28515625" customWidth="1"/>
    <col min="5635" max="5635" width="19" customWidth="1"/>
    <col min="5636" max="5636" width="21.7109375" customWidth="1"/>
    <col min="5637" max="5637" width="12.85546875" customWidth="1"/>
    <col min="5638" max="5638" width="12.42578125" customWidth="1"/>
    <col min="5639" max="5639" width="19.28515625" customWidth="1"/>
    <col min="5640" max="5640" width="16.28515625" bestFit="1" customWidth="1"/>
    <col min="5641" max="5641" width="16.28515625" customWidth="1"/>
    <col min="5642" max="5642" width="16.42578125" customWidth="1"/>
    <col min="5643" max="5643" width="18.7109375" customWidth="1"/>
    <col min="5889" max="5889" width="3" customWidth="1"/>
    <col min="5890" max="5890" width="4.28515625" customWidth="1"/>
    <col min="5891" max="5891" width="19" customWidth="1"/>
    <col min="5892" max="5892" width="21.7109375" customWidth="1"/>
    <col min="5893" max="5893" width="12.85546875" customWidth="1"/>
    <col min="5894" max="5894" width="12.42578125" customWidth="1"/>
    <col min="5895" max="5895" width="19.28515625" customWidth="1"/>
    <col min="5896" max="5896" width="16.28515625" bestFit="1" customWidth="1"/>
    <col min="5897" max="5897" width="16.28515625" customWidth="1"/>
    <col min="5898" max="5898" width="16.42578125" customWidth="1"/>
    <col min="5899" max="5899" width="18.7109375" customWidth="1"/>
    <col min="6145" max="6145" width="3" customWidth="1"/>
    <col min="6146" max="6146" width="4.28515625" customWidth="1"/>
    <col min="6147" max="6147" width="19" customWidth="1"/>
    <col min="6148" max="6148" width="21.7109375" customWidth="1"/>
    <col min="6149" max="6149" width="12.85546875" customWidth="1"/>
    <col min="6150" max="6150" width="12.42578125" customWidth="1"/>
    <col min="6151" max="6151" width="19.28515625" customWidth="1"/>
    <col min="6152" max="6152" width="16.28515625" bestFit="1" customWidth="1"/>
    <col min="6153" max="6153" width="16.28515625" customWidth="1"/>
    <col min="6154" max="6154" width="16.42578125" customWidth="1"/>
    <col min="6155" max="6155" width="18.7109375" customWidth="1"/>
    <col min="6401" max="6401" width="3" customWidth="1"/>
    <col min="6402" max="6402" width="4.28515625" customWidth="1"/>
    <col min="6403" max="6403" width="19" customWidth="1"/>
    <col min="6404" max="6404" width="21.7109375" customWidth="1"/>
    <col min="6405" max="6405" width="12.85546875" customWidth="1"/>
    <col min="6406" max="6406" width="12.42578125" customWidth="1"/>
    <col min="6407" max="6407" width="19.28515625" customWidth="1"/>
    <col min="6408" max="6408" width="16.28515625" bestFit="1" customWidth="1"/>
    <col min="6409" max="6409" width="16.28515625" customWidth="1"/>
    <col min="6410" max="6410" width="16.42578125" customWidth="1"/>
    <col min="6411" max="6411" width="18.7109375" customWidth="1"/>
    <col min="6657" max="6657" width="3" customWidth="1"/>
    <col min="6658" max="6658" width="4.28515625" customWidth="1"/>
    <col min="6659" max="6659" width="19" customWidth="1"/>
    <col min="6660" max="6660" width="21.7109375" customWidth="1"/>
    <col min="6661" max="6661" width="12.85546875" customWidth="1"/>
    <col min="6662" max="6662" width="12.42578125" customWidth="1"/>
    <col min="6663" max="6663" width="19.28515625" customWidth="1"/>
    <col min="6664" max="6664" width="16.28515625" bestFit="1" customWidth="1"/>
    <col min="6665" max="6665" width="16.28515625" customWidth="1"/>
    <col min="6666" max="6666" width="16.42578125" customWidth="1"/>
    <col min="6667" max="6667" width="18.7109375" customWidth="1"/>
    <col min="6913" max="6913" width="3" customWidth="1"/>
    <col min="6914" max="6914" width="4.28515625" customWidth="1"/>
    <col min="6915" max="6915" width="19" customWidth="1"/>
    <col min="6916" max="6916" width="21.7109375" customWidth="1"/>
    <col min="6917" max="6917" width="12.85546875" customWidth="1"/>
    <col min="6918" max="6918" width="12.42578125" customWidth="1"/>
    <col min="6919" max="6919" width="19.28515625" customWidth="1"/>
    <col min="6920" max="6920" width="16.28515625" bestFit="1" customWidth="1"/>
    <col min="6921" max="6921" width="16.28515625" customWidth="1"/>
    <col min="6922" max="6922" width="16.42578125" customWidth="1"/>
    <col min="6923" max="6923" width="18.7109375" customWidth="1"/>
    <col min="7169" max="7169" width="3" customWidth="1"/>
    <col min="7170" max="7170" width="4.28515625" customWidth="1"/>
    <col min="7171" max="7171" width="19" customWidth="1"/>
    <col min="7172" max="7172" width="21.7109375" customWidth="1"/>
    <col min="7173" max="7173" width="12.85546875" customWidth="1"/>
    <col min="7174" max="7174" width="12.42578125" customWidth="1"/>
    <col min="7175" max="7175" width="19.28515625" customWidth="1"/>
    <col min="7176" max="7176" width="16.28515625" bestFit="1" customWidth="1"/>
    <col min="7177" max="7177" width="16.28515625" customWidth="1"/>
    <col min="7178" max="7178" width="16.42578125" customWidth="1"/>
    <col min="7179" max="7179" width="18.7109375" customWidth="1"/>
    <col min="7425" max="7425" width="3" customWidth="1"/>
    <col min="7426" max="7426" width="4.28515625" customWidth="1"/>
    <col min="7427" max="7427" width="19" customWidth="1"/>
    <col min="7428" max="7428" width="21.7109375" customWidth="1"/>
    <col min="7429" max="7429" width="12.85546875" customWidth="1"/>
    <col min="7430" max="7430" width="12.42578125" customWidth="1"/>
    <col min="7431" max="7431" width="19.28515625" customWidth="1"/>
    <col min="7432" max="7432" width="16.28515625" bestFit="1" customWidth="1"/>
    <col min="7433" max="7433" width="16.28515625" customWidth="1"/>
    <col min="7434" max="7434" width="16.42578125" customWidth="1"/>
    <col min="7435" max="7435" width="18.7109375" customWidth="1"/>
    <col min="7681" max="7681" width="3" customWidth="1"/>
    <col min="7682" max="7682" width="4.28515625" customWidth="1"/>
    <col min="7683" max="7683" width="19" customWidth="1"/>
    <col min="7684" max="7684" width="21.7109375" customWidth="1"/>
    <col min="7685" max="7685" width="12.85546875" customWidth="1"/>
    <col min="7686" max="7686" width="12.42578125" customWidth="1"/>
    <col min="7687" max="7687" width="19.28515625" customWidth="1"/>
    <col min="7688" max="7688" width="16.28515625" bestFit="1" customWidth="1"/>
    <col min="7689" max="7689" width="16.28515625" customWidth="1"/>
    <col min="7690" max="7690" width="16.42578125" customWidth="1"/>
    <col min="7691" max="7691" width="18.7109375" customWidth="1"/>
    <col min="7937" max="7937" width="3" customWidth="1"/>
    <col min="7938" max="7938" width="4.28515625" customWidth="1"/>
    <col min="7939" max="7939" width="19" customWidth="1"/>
    <col min="7940" max="7940" width="21.7109375" customWidth="1"/>
    <col min="7941" max="7941" width="12.85546875" customWidth="1"/>
    <col min="7942" max="7942" width="12.42578125" customWidth="1"/>
    <col min="7943" max="7943" width="19.28515625" customWidth="1"/>
    <col min="7944" max="7944" width="16.28515625" bestFit="1" customWidth="1"/>
    <col min="7945" max="7945" width="16.28515625" customWidth="1"/>
    <col min="7946" max="7946" width="16.42578125" customWidth="1"/>
    <col min="7947" max="7947" width="18.7109375" customWidth="1"/>
    <col min="8193" max="8193" width="3" customWidth="1"/>
    <col min="8194" max="8194" width="4.28515625" customWidth="1"/>
    <col min="8195" max="8195" width="19" customWidth="1"/>
    <col min="8196" max="8196" width="21.7109375" customWidth="1"/>
    <col min="8197" max="8197" width="12.85546875" customWidth="1"/>
    <col min="8198" max="8198" width="12.42578125" customWidth="1"/>
    <col min="8199" max="8199" width="19.28515625" customWidth="1"/>
    <col min="8200" max="8200" width="16.28515625" bestFit="1" customWidth="1"/>
    <col min="8201" max="8201" width="16.28515625" customWidth="1"/>
    <col min="8202" max="8202" width="16.42578125" customWidth="1"/>
    <col min="8203" max="8203" width="18.7109375" customWidth="1"/>
    <col min="8449" max="8449" width="3" customWidth="1"/>
    <col min="8450" max="8450" width="4.28515625" customWidth="1"/>
    <col min="8451" max="8451" width="19" customWidth="1"/>
    <col min="8452" max="8452" width="21.7109375" customWidth="1"/>
    <col min="8453" max="8453" width="12.85546875" customWidth="1"/>
    <col min="8454" max="8454" width="12.42578125" customWidth="1"/>
    <col min="8455" max="8455" width="19.28515625" customWidth="1"/>
    <col min="8456" max="8456" width="16.28515625" bestFit="1" customWidth="1"/>
    <col min="8457" max="8457" width="16.28515625" customWidth="1"/>
    <col min="8458" max="8458" width="16.42578125" customWidth="1"/>
    <col min="8459" max="8459" width="18.7109375" customWidth="1"/>
    <col min="8705" max="8705" width="3" customWidth="1"/>
    <col min="8706" max="8706" width="4.28515625" customWidth="1"/>
    <col min="8707" max="8707" width="19" customWidth="1"/>
    <col min="8708" max="8708" width="21.7109375" customWidth="1"/>
    <col min="8709" max="8709" width="12.85546875" customWidth="1"/>
    <col min="8710" max="8710" width="12.42578125" customWidth="1"/>
    <col min="8711" max="8711" width="19.28515625" customWidth="1"/>
    <col min="8712" max="8712" width="16.28515625" bestFit="1" customWidth="1"/>
    <col min="8713" max="8713" width="16.28515625" customWidth="1"/>
    <col min="8714" max="8714" width="16.42578125" customWidth="1"/>
    <col min="8715" max="8715" width="18.7109375" customWidth="1"/>
    <col min="8961" max="8961" width="3" customWidth="1"/>
    <col min="8962" max="8962" width="4.28515625" customWidth="1"/>
    <col min="8963" max="8963" width="19" customWidth="1"/>
    <col min="8964" max="8964" width="21.7109375" customWidth="1"/>
    <col min="8965" max="8965" width="12.85546875" customWidth="1"/>
    <col min="8966" max="8966" width="12.42578125" customWidth="1"/>
    <col min="8967" max="8967" width="19.28515625" customWidth="1"/>
    <col min="8968" max="8968" width="16.28515625" bestFit="1" customWidth="1"/>
    <col min="8969" max="8969" width="16.28515625" customWidth="1"/>
    <col min="8970" max="8970" width="16.42578125" customWidth="1"/>
    <col min="8971" max="8971" width="18.7109375" customWidth="1"/>
    <col min="9217" max="9217" width="3" customWidth="1"/>
    <col min="9218" max="9218" width="4.28515625" customWidth="1"/>
    <col min="9219" max="9219" width="19" customWidth="1"/>
    <col min="9220" max="9220" width="21.7109375" customWidth="1"/>
    <col min="9221" max="9221" width="12.85546875" customWidth="1"/>
    <col min="9222" max="9222" width="12.42578125" customWidth="1"/>
    <col min="9223" max="9223" width="19.28515625" customWidth="1"/>
    <col min="9224" max="9224" width="16.28515625" bestFit="1" customWidth="1"/>
    <col min="9225" max="9225" width="16.28515625" customWidth="1"/>
    <col min="9226" max="9226" width="16.42578125" customWidth="1"/>
    <col min="9227" max="9227" width="18.7109375" customWidth="1"/>
    <col min="9473" max="9473" width="3" customWidth="1"/>
    <col min="9474" max="9474" width="4.28515625" customWidth="1"/>
    <col min="9475" max="9475" width="19" customWidth="1"/>
    <col min="9476" max="9476" width="21.7109375" customWidth="1"/>
    <col min="9477" max="9477" width="12.85546875" customWidth="1"/>
    <col min="9478" max="9478" width="12.42578125" customWidth="1"/>
    <col min="9479" max="9479" width="19.28515625" customWidth="1"/>
    <col min="9480" max="9480" width="16.28515625" bestFit="1" customWidth="1"/>
    <col min="9481" max="9481" width="16.28515625" customWidth="1"/>
    <col min="9482" max="9482" width="16.42578125" customWidth="1"/>
    <col min="9483" max="9483" width="18.7109375" customWidth="1"/>
    <col min="9729" max="9729" width="3" customWidth="1"/>
    <col min="9730" max="9730" width="4.28515625" customWidth="1"/>
    <col min="9731" max="9731" width="19" customWidth="1"/>
    <col min="9732" max="9732" width="21.7109375" customWidth="1"/>
    <col min="9733" max="9733" width="12.85546875" customWidth="1"/>
    <col min="9734" max="9734" width="12.42578125" customWidth="1"/>
    <col min="9735" max="9735" width="19.28515625" customWidth="1"/>
    <col min="9736" max="9736" width="16.28515625" bestFit="1" customWidth="1"/>
    <col min="9737" max="9737" width="16.28515625" customWidth="1"/>
    <col min="9738" max="9738" width="16.42578125" customWidth="1"/>
    <col min="9739" max="9739" width="18.7109375" customWidth="1"/>
    <col min="9985" max="9985" width="3" customWidth="1"/>
    <col min="9986" max="9986" width="4.28515625" customWidth="1"/>
    <col min="9987" max="9987" width="19" customWidth="1"/>
    <col min="9988" max="9988" width="21.7109375" customWidth="1"/>
    <col min="9989" max="9989" width="12.85546875" customWidth="1"/>
    <col min="9990" max="9990" width="12.42578125" customWidth="1"/>
    <col min="9991" max="9991" width="19.28515625" customWidth="1"/>
    <col min="9992" max="9992" width="16.28515625" bestFit="1" customWidth="1"/>
    <col min="9993" max="9993" width="16.28515625" customWidth="1"/>
    <col min="9994" max="9994" width="16.42578125" customWidth="1"/>
    <col min="9995" max="9995" width="18.7109375" customWidth="1"/>
    <col min="10241" max="10241" width="3" customWidth="1"/>
    <col min="10242" max="10242" width="4.28515625" customWidth="1"/>
    <col min="10243" max="10243" width="19" customWidth="1"/>
    <col min="10244" max="10244" width="21.7109375" customWidth="1"/>
    <col min="10245" max="10245" width="12.85546875" customWidth="1"/>
    <col min="10246" max="10246" width="12.42578125" customWidth="1"/>
    <col min="10247" max="10247" width="19.28515625" customWidth="1"/>
    <col min="10248" max="10248" width="16.28515625" bestFit="1" customWidth="1"/>
    <col min="10249" max="10249" width="16.28515625" customWidth="1"/>
    <col min="10250" max="10250" width="16.42578125" customWidth="1"/>
    <col min="10251" max="10251" width="18.7109375" customWidth="1"/>
    <col min="10497" max="10497" width="3" customWidth="1"/>
    <col min="10498" max="10498" width="4.28515625" customWidth="1"/>
    <col min="10499" max="10499" width="19" customWidth="1"/>
    <col min="10500" max="10500" width="21.7109375" customWidth="1"/>
    <col min="10501" max="10501" width="12.85546875" customWidth="1"/>
    <col min="10502" max="10502" width="12.42578125" customWidth="1"/>
    <col min="10503" max="10503" width="19.28515625" customWidth="1"/>
    <col min="10504" max="10504" width="16.28515625" bestFit="1" customWidth="1"/>
    <col min="10505" max="10505" width="16.28515625" customWidth="1"/>
    <col min="10506" max="10506" width="16.42578125" customWidth="1"/>
    <col min="10507" max="10507" width="18.7109375" customWidth="1"/>
    <col min="10753" max="10753" width="3" customWidth="1"/>
    <col min="10754" max="10754" width="4.28515625" customWidth="1"/>
    <col min="10755" max="10755" width="19" customWidth="1"/>
    <col min="10756" max="10756" width="21.7109375" customWidth="1"/>
    <col min="10757" max="10757" width="12.85546875" customWidth="1"/>
    <col min="10758" max="10758" width="12.42578125" customWidth="1"/>
    <col min="10759" max="10759" width="19.28515625" customWidth="1"/>
    <col min="10760" max="10760" width="16.28515625" bestFit="1" customWidth="1"/>
    <col min="10761" max="10761" width="16.28515625" customWidth="1"/>
    <col min="10762" max="10762" width="16.42578125" customWidth="1"/>
    <col min="10763" max="10763" width="18.7109375" customWidth="1"/>
    <col min="11009" max="11009" width="3" customWidth="1"/>
    <col min="11010" max="11010" width="4.28515625" customWidth="1"/>
    <col min="11011" max="11011" width="19" customWidth="1"/>
    <col min="11012" max="11012" width="21.7109375" customWidth="1"/>
    <col min="11013" max="11013" width="12.85546875" customWidth="1"/>
    <col min="11014" max="11014" width="12.42578125" customWidth="1"/>
    <col min="11015" max="11015" width="19.28515625" customWidth="1"/>
    <col min="11016" max="11016" width="16.28515625" bestFit="1" customWidth="1"/>
    <col min="11017" max="11017" width="16.28515625" customWidth="1"/>
    <col min="11018" max="11018" width="16.42578125" customWidth="1"/>
    <col min="11019" max="11019" width="18.7109375" customWidth="1"/>
    <col min="11265" max="11265" width="3" customWidth="1"/>
    <col min="11266" max="11266" width="4.28515625" customWidth="1"/>
    <col min="11267" max="11267" width="19" customWidth="1"/>
    <col min="11268" max="11268" width="21.7109375" customWidth="1"/>
    <col min="11269" max="11269" width="12.85546875" customWidth="1"/>
    <col min="11270" max="11270" width="12.42578125" customWidth="1"/>
    <col min="11271" max="11271" width="19.28515625" customWidth="1"/>
    <col min="11272" max="11272" width="16.28515625" bestFit="1" customWidth="1"/>
    <col min="11273" max="11273" width="16.28515625" customWidth="1"/>
    <col min="11274" max="11274" width="16.42578125" customWidth="1"/>
    <col min="11275" max="11275" width="18.7109375" customWidth="1"/>
    <col min="11521" max="11521" width="3" customWidth="1"/>
    <col min="11522" max="11522" width="4.28515625" customWidth="1"/>
    <col min="11523" max="11523" width="19" customWidth="1"/>
    <col min="11524" max="11524" width="21.7109375" customWidth="1"/>
    <col min="11525" max="11525" width="12.85546875" customWidth="1"/>
    <col min="11526" max="11526" width="12.42578125" customWidth="1"/>
    <col min="11527" max="11527" width="19.28515625" customWidth="1"/>
    <col min="11528" max="11528" width="16.28515625" bestFit="1" customWidth="1"/>
    <col min="11529" max="11529" width="16.28515625" customWidth="1"/>
    <col min="11530" max="11530" width="16.42578125" customWidth="1"/>
    <col min="11531" max="11531" width="18.7109375" customWidth="1"/>
    <col min="11777" max="11777" width="3" customWidth="1"/>
    <col min="11778" max="11778" width="4.28515625" customWidth="1"/>
    <col min="11779" max="11779" width="19" customWidth="1"/>
    <col min="11780" max="11780" width="21.7109375" customWidth="1"/>
    <col min="11781" max="11781" width="12.85546875" customWidth="1"/>
    <col min="11782" max="11782" width="12.42578125" customWidth="1"/>
    <col min="11783" max="11783" width="19.28515625" customWidth="1"/>
    <col min="11784" max="11784" width="16.28515625" bestFit="1" customWidth="1"/>
    <col min="11785" max="11785" width="16.28515625" customWidth="1"/>
    <col min="11786" max="11786" width="16.42578125" customWidth="1"/>
    <col min="11787" max="11787" width="18.7109375" customWidth="1"/>
    <col min="12033" max="12033" width="3" customWidth="1"/>
    <col min="12034" max="12034" width="4.28515625" customWidth="1"/>
    <col min="12035" max="12035" width="19" customWidth="1"/>
    <col min="12036" max="12036" width="21.7109375" customWidth="1"/>
    <col min="12037" max="12037" width="12.85546875" customWidth="1"/>
    <col min="12038" max="12038" width="12.42578125" customWidth="1"/>
    <col min="12039" max="12039" width="19.28515625" customWidth="1"/>
    <col min="12040" max="12040" width="16.28515625" bestFit="1" customWidth="1"/>
    <col min="12041" max="12041" width="16.28515625" customWidth="1"/>
    <col min="12042" max="12042" width="16.42578125" customWidth="1"/>
    <col min="12043" max="12043" width="18.7109375" customWidth="1"/>
    <col min="12289" max="12289" width="3" customWidth="1"/>
    <col min="12290" max="12290" width="4.28515625" customWidth="1"/>
    <col min="12291" max="12291" width="19" customWidth="1"/>
    <col min="12292" max="12292" width="21.7109375" customWidth="1"/>
    <col min="12293" max="12293" width="12.85546875" customWidth="1"/>
    <col min="12294" max="12294" width="12.42578125" customWidth="1"/>
    <col min="12295" max="12295" width="19.28515625" customWidth="1"/>
    <col min="12296" max="12296" width="16.28515625" bestFit="1" customWidth="1"/>
    <col min="12297" max="12297" width="16.28515625" customWidth="1"/>
    <col min="12298" max="12298" width="16.42578125" customWidth="1"/>
    <col min="12299" max="12299" width="18.7109375" customWidth="1"/>
    <col min="12545" max="12545" width="3" customWidth="1"/>
    <col min="12546" max="12546" width="4.28515625" customWidth="1"/>
    <col min="12547" max="12547" width="19" customWidth="1"/>
    <col min="12548" max="12548" width="21.7109375" customWidth="1"/>
    <col min="12549" max="12549" width="12.85546875" customWidth="1"/>
    <col min="12550" max="12550" width="12.42578125" customWidth="1"/>
    <col min="12551" max="12551" width="19.28515625" customWidth="1"/>
    <col min="12552" max="12552" width="16.28515625" bestFit="1" customWidth="1"/>
    <col min="12553" max="12553" width="16.28515625" customWidth="1"/>
    <col min="12554" max="12554" width="16.42578125" customWidth="1"/>
    <col min="12555" max="12555" width="18.7109375" customWidth="1"/>
    <col min="12801" max="12801" width="3" customWidth="1"/>
    <col min="12802" max="12802" width="4.28515625" customWidth="1"/>
    <col min="12803" max="12803" width="19" customWidth="1"/>
    <col min="12804" max="12804" width="21.7109375" customWidth="1"/>
    <col min="12805" max="12805" width="12.85546875" customWidth="1"/>
    <col min="12806" max="12806" width="12.42578125" customWidth="1"/>
    <col min="12807" max="12807" width="19.28515625" customWidth="1"/>
    <col min="12808" max="12808" width="16.28515625" bestFit="1" customWidth="1"/>
    <col min="12809" max="12809" width="16.28515625" customWidth="1"/>
    <col min="12810" max="12810" width="16.42578125" customWidth="1"/>
    <col min="12811" max="12811" width="18.7109375" customWidth="1"/>
    <col min="13057" max="13057" width="3" customWidth="1"/>
    <col min="13058" max="13058" width="4.28515625" customWidth="1"/>
    <col min="13059" max="13059" width="19" customWidth="1"/>
    <col min="13060" max="13060" width="21.7109375" customWidth="1"/>
    <col min="13061" max="13061" width="12.85546875" customWidth="1"/>
    <col min="13062" max="13062" width="12.42578125" customWidth="1"/>
    <col min="13063" max="13063" width="19.28515625" customWidth="1"/>
    <col min="13064" max="13064" width="16.28515625" bestFit="1" customWidth="1"/>
    <col min="13065" max="13065" width="16.28515625" customWidth="1"/>
    <col min="13066" max="13066" width="16.42578125" customWidth="1"/>
    <col min="13067" max="13067" width="18.7109375" customWidth="1"/>
    <col min="13313" max="13313" width="3" customWidth="1"/>
    <col min="13314" max="13314" width="4.28515625" customWidth="1"/>
    <col min="13315" max="13315" width="19" customWidth="1"/>
    <col min="13316" max="13316" width="21.7109375" customWidth="1"/>
    <col min="13317" max="13317" width="12.85546875" customWidth="1"/>
    <col min="13318" max="13318" width="12.42578125" customWidth="1"/>
    <col min="13319" max="13319" width="19.28515625" customWidth="1"/>
    <col min="13320" max="13320" width="16.28515625" bestFit="1" customWidth="1"/>
    <col min="13321" max="13321" width="16.28515625" customWidth="1"/>
    <col min="13322" max="13322" width="16.42578125" customWidth="1"/>
    <col min="13323" max="13323" width="18.7109375" customWidth="1"/>
    <col min="13569" max="13569" width="3" customWidth="1"/>
    <col min="13570" max="13570" width="4.28515625" customWidth="1"/>
    <col min="13571" max="13571" width="19" customWidth="1"/>
    <col min="13572" max="13572" width="21.7109375" customWidth="1"/>
    <col min="13573" max="13573" width="12.85546875" customWidth="1"/>
    <col min="13574" max="13574" width="12.42578125" customWidth="1"/>
    <col min="13575" max="13575" width="19.28515625" customWidth="1"/>
    <col min="13576" max="13576" width="16.28515625" bestFit="1" customWidth="1"/>
    <col min="13577" max="13577" width="16.28515625" customWidth="1"/>
    <col min="13578" max="13578" width="16.42578125" customWidth="1"/>
    <col min="13579" max="13579" width="18.7109375" customWidth="1"/>
    <col min="13825" max="13825" width="3" customWidth="1"/>
    <col min="13826" max="13826" width="4.28515625" customWidth="1"/>
    <col min="13827" max="13827" width="19" customWidth="1"/>
    <col min="13828" max="13828" width="21.7109375" customWidth="1"/>
    <col min="13829" max="13829" width="12.85546875" customWidth="1"/>
    <col min="13830" max="13830" width="12.42578125" customWidth="1"/>
    <col min="13831" max="13831" width="19.28515625" customWidth="1"/>
    <col min="13832" max="13832" width="16.28515625" bestFit="1" customWidth="1"/>
    <col min="13833" max="13833" width="16.28515625" customWidth="1"/>
    <col min="13834" max="13834" width="16.42578125" customWidth="1"/>
    <col min="13835" max="13835" width="18.7109375" customWidth="1"/>
    <col min="14081" max="14081" width="3" customWidth="1"/>
    <col min="14082" max="14082" width="4.28515625" customWidth="1"/>
    <col min="14083" max="14083" width="19" customWidth="1"/>
    <col min="14084" max="14084" width="21.7109375" customWidth="1"/>
    <col min="14085" max="14085" width="12.85546875" customWidth="1"/>
    <col min="14086" max="14086" width="12.42578125" customWidth="1"/>
    <col min="14087" max="14087" width="19.28515625" customWidth="1"/>
    <col min="14088" max="14088" width="16.28515625" bestFit="1" customWidth="1"/>
    <col min="14089" max="14089" width="16.28515625" customWidth="1"/>
    <col min="14090" max="14090" width="16.42578125" customWidth="1"/>
    <col min="14091" max="14091" width="18.7109375" customWidth="1"/>
    <col min="14337" max="14337" width="3" customWidth="1"/>
    <col min="14338" max="14338" width="4.28515625" customWidth="1"/>
    <col min="14339" max="14339" width="19" customWidth="1"/>
    <col min="14340" max="14340" width="21.7109375" customWidth="1"/>
    <col min="14341" max="14341" width="12.85546875" customWidth="1"/>
    <col min="14342" max="14342" width="12.42578125" customWidth="1"/>
    <col min="14343" max="14343" width="19.28515625" customWidth="1"/>
    <col min="14344" max="14344" width="16.28515625" bestFit="1" customWidth="1"/>
    <col min="14345" max="14345" width="16.28515625" customWidth="1"/>
    <col min="14346" max="14346" width="16.42578125" customWidth="1"/>
    <col min="14347" max="14347" width="18.7109375" customWidth="1"/>
    <col min="14593" max="14593" width="3" customWidth="1"/>
    <col min="14594" max="14594" width="4.28515625" customWidth="1"/>
    <col min="14595" max="14595" width="19" customWidth="1"/>
    <col min="14596" max="14596" width="21.7109375" customWidth="1"/>
    <col min="14597" max="14597" width="12.85546875" customWidth="1"/>
    <col min="14598" max="14598" width="12.42578125" customWidth="1"/>
    <col min="14599" max="14599" width="19.28515625" customWidth="1"/>
    <col min="14600" max="14600" width="16.28515625" bestFit="1" customWidth="1"/>
    <col min="14601" max="14601" width="16.28515625" customWidth="1"/>
    <col min="14602" max="14602" width="16.42578125" customWidth="1"/>
    <col min="14603" max="14603" width="18.7109375" customWidth="1"/>
    <col min="14849" max="14849" width="3" customWidth="1"/>
    <col min="14850" max="14850" width="4.28515625" customWidth="1"/>
    <col min="14851" max="14851" width="19" customWidth="1"/>
    <col min="14852" max="14852" width="21.7109375" customWidth="1"/>
    <col min="14853" max="14853" width="12.85546875" customWidth="1"/>
    <col min="14854" max="14854" width="12.42578125" customWidth="1"/>
    <col min="14855" max="14855" width="19.28515625" customWidth="1"/>
    <col min="14856" max="14856" width="16.28515625" bestFit="1" customWidth="1"/>
    <col min="14857" max="14857" width="16.28515625" customWidth="1"/>
    <col min="14858" max="14858" width="16.42578125" customWidth="1"/>
    <col min="14859" max="14859" width="18.7109375" customWidth="1"/>
    <col min="15105" max="15105" width="3" customWidth="1"/>
    <col min="15106" max="15106" width="4.28515625" customWidth="1"/>
    <col min="15107" max="15107" width="19" customWidth="1"/>
    <col min="15108" max="15108" width="21.7109375" customWidth="1"/>
    <col min="15109" max="15109" width="12.85546875" customWidth="1"/>
    <col min="15110" max="15110" width="12.42578125" customWidth="1"/>
    <col min="15111" max="15111" width="19.28515625" customWidth="1"/>
    <col min="15112" max="15112" width="16.28515625" bestFit="1" customWidth="1"/>
    <col min="15113" max="15113" width="16.28515625" customWidth="1"/>
    <col min="15114" max="15114" width="16.42578125" customWidth="1"/>
    <col min="15115" max="15115" width="18.7109375" customWidth="1"/>
    <col min="15361" max="15361" width="3" customWidth="1"/>
    <col min="15362" max="15362" width="4.28515625" customWidth="1"/>
    <col min="15363" max="15363" width="19" customWidth="1"/>
    <col min="15364" max="15364" width="21.7109375" customWidth="1"/>
    <col min="15365" max="15365" width="12.85546875" customWidth="1"/>
    <col min="15366" max="15366" width="12.42578125" customWidth="1"/>
    <col min="15367" max="15367" width="19.28515625" customWidth="1"/>
    <col min="15368" max="15368" width="16.28515625" bestFit="1" customWidth="1"/>
    <col min="15369" max="15369" width="16.28515625" customWidth="1"/>
    <col min="15370" max="15370" width="16.42578125" customWidth="1"/>
    <col min="15371" max="15371" width="18.7109375" customWidth="1"/>
    <col min="15617" max="15617" width="3" customWidth="1"/>
    <col min="15618" max="15618" width="4.28515625" customWidth="1"/>
    <col min="15619" max="15619" width="19" customWidth="1"/>
    <col min="15620" max="15620" width="21.7109375" customWidth="1"/>
    <col min="15621" max="15621" width="12.85546875" customWidth="1"/>
    <col min="15622" max="15622" width="12.42578125" customWidth="1"/>
    <col min="15623" max="15623" width="19.28515625" customWidth="1"/>
    <col min="15624" max="15624" width="16.28515625" bestFit="1" customWidth="1"/>
    <col min="15625" max="15625" width="16.28515625" customWidth="1"/>
    <col min="15626" max="15626" width="16.42578125" customWidth="1"/>
    <col min="15627" max="15627" width="18.7109375" customWidth="1"/>
    <col min="15873" max="15873" width="3" customWidth="1"/>
    <col min="15874" max="15874" width="4.28515625" customWidth="1"/>
    <col min="15875" max="15875" width="19" customWidth="1"/>
    <col min="15876" max="15876" width="21.7109375" customWidth="1"/>
    <col min="15877" max="15877" width="12.85546875" customWidth="1"/>
    <col min="15878" max="15878" width="12.42578125" customWidth="1"/>
    <col min="15879" max="15879" width="19.28515625" customWidth="1"/>
    <col min="15880" max="15880" width="16.28515625" bestFit="1" customWidth="1"/>
    <col min="15881" max="15881" width="16.28515625" customWidth="1"/>
    <col min="15882" max="15882" width="16.42578125" customWidth="1"/>
    <col min="15883" max="15883" width="18.7109375" customWidth="1"/>
    <col min="16129" max="16129" width="3" customWidth="1"/>
    <col min="16130" max="16130" width="4.28515625" customWidth="1"/>
    <col min="16131" max="16131" width="19" customWidth="1"/>
    <col min="16132" max="16132" width="21.7109375" customWidth="1"/>
    <col min="16133" max="16133" width="12.85546875" customWidth="1"/>
    <col min="16134" max="16134" width="12.42578125" customWidth="1"/>
    <col min="16135" max="16135" width="19.28515625" customWidth="1"/>
    <col min="16136" max="16136" width="16.28515625" bestFit="1" customWidth="1"/>
    <col min="16137" max="16137" width="16.28515625" customWidth="1"/>
    <col min="16138" max="16138" width="16.42578125" customWidth="1"/>
    <col min="16139" max="16139" width="18.7109375" customWidth="1"/>
  </cols>
  <sheetData>
    <row r="1" spans="2:11" x14ac:dyDescent="0.25"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2:11" ht="52.5" customHeight="1" x14ac:dyDescent="0.25">
      <c r="B2" s="279" t="s">
        <v>1254</v>
      </c>
      <c r="C2" s="279"/>
      <c r="D2" s="279"/>
      <c r="E2" s="279"/>
      <c r="F2" s="279"/>
      <c r="G2" s="279"/>
      <c r="H2" s="279"/>
      <c r="I2" s="279"/>
      <c r="J2" s="279"/>
      <c r="K2" s="279"/>
    </row>
    <row r="3" spans="2:11" x14ac:dyDescent="0.25"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2:11" ht="15.75" thickBot="1" x14ac:dyDescent="0.3">
      <c r="B4" s="219"/>
      <c r="C4" s="244"/>
      <c r="D4" s="244"/>
      <c r="E4" s="219"/>
      <c r="F4" s="245"/>
      <c r="G4" s="245"/>
      <c r="H4" s="245"/>
      <c r="I4" s="245"/>
      <c r="J4" s="245"/>
      <c r="K4" s="246" t="s">
        <v>1218</v>
      </c>
    </row>
    <row r="5" spans="2:11" ht="35.25" customHeight="1" x14ac:dyDescent="0.25">
      <c r="B5" s="299" t="s">
        <v>1112</v>
      </c>
      <c r="C5" s="282" t="s">
        <v>1219</v>
      </c>
      <c r="D5" s="282" t="s">
        <v>1220</v>
      </c>
      <c r="E5" s="282" t="s">
        <v>1221</v>
      </c>
      <c r="F5" s="282" t="s">
        <v>1222</v>
      </c>
      <c r="G5" s="284" t="s">
        <v>1223</v>
      </c>
      <c r="H5" s="284"/>
      <c r="I5" s="282" t="s">
        <v>1224</v>
      </c>
      <c r="J5" s="282" t="s">
        <v>1225</v>
      </c>
      <c r="K5" s="287" t="s">
        <v>1226</v>
      </c>
    </row>
    <row r="6" spans="2:11" ht="35.25" customHeight="1" x14ac:dyDescent="0.25">
      <c r="B6" s="300"/>
      <c r="C6" s="283"/>
      <c r="D6" s="283"/>
      <c r="E6" s="283"/>
      <c r="F6" s="283"/>
      <c r="G6" s="248" t="s">
        <v>1227</v>
      </c>
      <c r="H6" s="248" t="s">
        <v>1228</v>
      </c>
      <c r="I6" s="283"/>
      <c r="J6" s="283"/>
      <c r="K6" s="288"/>
    </row>
    <row r="7" spans="2:11" ht="75" x14ac:dyDescent="0.25">
      <c r="B7" s="249">
        <v>1</v>
      </c>
      <c r="C7" s="250" t="s">
        <v>1148</v>
      </c>
      <c r="D7" s="250" t="s">
        <v>1229</v>
      </c>
      <c r="E7" s="250" t="s">
        <v>1209</v>
      </c>
      <c r="F7" s="250" t="s">
        <v>1230</v>
      </c>
      <c r="G7" s="251" t="s">
        <v>1211</v>
      </c>
      <c r="H7" s="252">
        <v>307528903</v>
      </c>
      <c r="I7" s="253">
        <v>26000000</v>
      </c>
      <c r="J7" s="254">
        <f>20000000+6000000</f>
        <v>26000000</v>
      </c>
      <c r="K7" s="255" t="s">
        <v>1231</v>
      </c>
    </row>
    <row r="8" spans="2:11" ht="15" customHeight="1" x14ac:dyDescent="0.25">
      <c r="B8" s="289">
        <f>+B7+1</f>
        <v>2</v>
      </c>
      <c r="C8" s="291" t="s">
        <v>1148</v>
      </c>
      <c r="D8" s="291" t="s">
        <v>1232</v>
      </c>
      <c r="E8" s="293" t="s">
        <v>1209</v>
      </c>
      <c r="F8" s="291" t="s">
        <v>1230</v>
      </c>
      <c r="G8" s="291" t="s">
        <v>1211</v>
      </c>
      <c r="H8" s="295">
        <v>307528903</v>
      </c>
      <c r="I8" s="291">
        <v>1500000</v>
      </c>
      <c r="J8" s="297">
        <v>1500000</v>
      </c>
      <c r="K8" s="285" t="s">
        <v>1231</v>
      </c>
    </row>
    <row r="9" spans="2:11" ht="45" customHeight="1" x14ac:dyDescent="0.25">
      <c r="B9" s="290"/>
      <c r="C9" s="292"/>
      <c r="D9" s="292"/>
      <c r="E9" s="294"/>
      <c r="F9" s="292"/>
      <c r="G9" s="292"/>
      <c r="H9" s="296"/>
      <c r="I9" s="292"/>
      <c r="J9" s="298"/>
      <c r="K9" s="286"/>
    </row>
    <row r="10" spans="2:11" ht="90" x14ac:dyDescent="0.25">
      <c r="B10" s="249">
        <v>3</v>
      </c>
      <c r="C10" s="250" t="s">
        <v>1148</v>
      </c>
      <c r="D10" s="250" t="s">
        <v>1233</v>
      </c>
      <c r="E10" s="250" t="s">
        <v>1209</v>
      </c>
      <c r="F10" s="250" t="s">
        <v>1234</v>
      </c>
      <c r="G10" s="251" t="s">
        <v>1216</v>
      </c>
      <c r="H10" s="252">
        <v>300935078</v>
      </c>
      <c r="I10" s="253"/>
      <c r="J10" s="254"/>
      <c r="K10" s="255" t="s">
        <v>1231</v>
      </c>
    </row>
    <row r="11" spans="2:11" ht="15.75" thickBot="1" x14ac:dyDescent="0.3">
      <c r="B11" s="256"/>
      <c r="C11" s="257" t="s">
        <v>1217</v>
      </c>
      <c r="D11" s="257" t="s">
        <v>4</v>
      </c>
      <c r="E11" s="257" t="s">
        <v>4</v>
      </c>
      <c r="F11" s="257" t="s">
        <v>4</v>
      </c>
      <c r="G11" s="257" t="s">
        <v>4</v>
      </c>
      <c r="H11" s="257" t="s">
        <v>4</v>
      </c>
      <c r="I11" s="258">
        <f>SUM(I7:I10)</f>
        <v>27500000</v>
      </c>
      <c r="J11" s="258">
        <f>SUM(J7:J10)</f>
        <v>27500000</v>
      </c>
      <c r="K11" s="259" t="s">
        <v>4</v>
      </c>
    </row>
  </sheetData>
  <mergeCells count="21">
    <mergeCell ref="K8:K9"/>
    <mergeCell ref="K5:K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2:K2"/>
    <mergeCell ref="B3:K3"/>
    <mergeCell ref="B5:B6"/>
    <mergeCell ref="C5:C6"/>
    <mergeCell ref="D5:D6"/>
    <mergeCell ref="E5:E6"/>
    <mergeCell ref="F5:F6"/>
    <mergeCell ref="G5:H5"/>
    <mergeCell ref="I5:I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workbookViewId="0">
      <selection activeCell="A2" sqref="A2:J2"/>
    </sheetView>
  </sheetViews>
  <sheetFormatPr defaultRowHeight="15" x14ac:dyDescent="0.25"/>
  <cols>
    <col min="1" max="1" width="4.28515625" customWidth="1"/>
    <col min="2" max="2" width="19" style="260" customWidth="1"/>
    <col min="3" max="3" width="21.7109375" style="260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1" spans="1:10" ht="15.75" customHeight="1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ht="83.25" customHeight="1" x14ac:dyDescent="0.25">
      <c r="A2" s="279" t="s">
        <v>1255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</row>
    <row r="4" spans="1:10" ht="15.75" customHeight="1" thickBot="1" x14ac:dyDescent="0.3">
      <c r="A4" s="219">
        <f ca="1">4:4</f>
        <v>0</v>
      </c>
      <c r="B4" s="244"/>
      <c r="C4" s="244"/>
      <c r="D4" s="219"/>
      <c r="E4" s="245"/>
      <c r="F4" s="245"/>
      <c r="G4" s="245"/>
      <c r="H4" s="245"/>
      <c r="I4" s="245"/>
      <c r="J4" s="246" t="s">
        <v>1218</v>
      </c>
    </row>
    <row r="5" spans="1:10" ht="27.75" customHeight="1" x14ac:dyDescent="0.25">
      <c r="A5" s="299" t="s">
        <v>1235</v>
      </c>
      <c r="B5" s="282" t="s">
        <v>1236</v>
      </c>
      <c r="C5" s="282" t="s">
        <v>1237</v>
      </c>
      <c r="D5" s="282" t="s">
        <v>1238</v>
      </c>
      <c r="E5" s="282" t="s">
        <v>1239</v>
      </c>
      <c r="F5" s="284" t="s">
        <v>1240</v>
      </c>
      <c r="G5" s="284"/>
      <c r="H5" s="282" t="s">
        <v>1241</v>
      </c>
      <c r="I5" s="282" t="s">
        <v>1242</v>
      </c>
      <c r="J5" s="287" t="s">
        <v>1243</v>
      </c>
    </row>
    <row r="6" spans="1:10" x14ac:dyDescent="0.25">
      <c r="A6" s="300"/>
      <c r="B6" s="283"/>
      <c r="C6" s="283"/>
      <c r="D6" s="283"/>
      <c r="E6" s="283"/>
      <c r="F6" s="248" t="s">
        <v>1244</v>
      </c>
      <c r="G6" s="248" t="s">
        <v>1245</v>
      </c>
      <c r="H6" s="283"/>
      <c r="I6" s="283"/>
      <c r="J6" s="288"/>
    </row>
    <row r="7" spans="1:10" ht="75" customHeight="1" x14ac:dyDescent="0.25">
      <c r="A7" s="249">
        <v>1</v>
      </c>
      <c r="B7" s="250" t="s">
        <v>1177</v>
      </c>
      <c r="C7" s="250" t="s">
        <v>1246</v>
      </c>
      <c r="D7" s="250" t="s">
        <v>1247</v>
      </c>
      <c r="E7" s="250" t="s">
        <v>1248</v>
      </c>
      <c r="F7" s="251" t="s">
        <v>1211</v>
      </c>
      <c r="G7" s="252">
        <v>307528903</v>
      </c>
      <c r="H7" s="253">
        <v>26000000</v>
      </c>
      <c r="I7" s="254">
        <f>20000000+6000000</f>
        <v>26000000</v>
      </c>
      <c r="J7" s="255" t="s">
        <v>1249</v>
      </c>
    </row>
    <row r="8" spans="1:10" ht="30" customHeight="1" x14ac:dyDescent="0.25">
      <c r="A8" s="289">
        <f>+A7+1</f>
        <v>2</v>
      </c>
      <c r="B8" s="291" t="s">
        <v>1177</v>
      </c>
      <c r="C8" s="291" t="s">
        <v>1250</v>
      </c>
      <c r="D8" s="293" t="s">
        <v>1247</v>
      </c>
      <c r="E8" s="293" t="s">
        <v>1248</v>
      </c>
      <c r="F8" s="291" t="s">
        <v>1211</v>
      </c>
      <c r="G8" s="295">
        <v>307528903</v>
      </c>
      <c r="H8" s="291">
        <v>1500000</v>
      </c>
      <c r="I8" s="297">
        <v>1500000</v>
      </c>
      <c r="J8" s="285" t="s">
        <v>1249</v>
      </c>
    </row>
    <row r="9" spans="1:10" ht="61.5" customHeight="1" x14ac:dyDescent="0.25">
      <c r="A9" s="290"/>
      <c r="B9" s="292"/>
      <c r="C9" s="292"/>
      <c r="D9" s="294"/>
      <c r="E9" s="294"/>
      <c r="F9" s="292"/>
      <c r="G9" s="296"/>
      <c r="H9" s="292"/>
      <c r="I9" s="298"/>
      <c r="J9" s="286"/>
    </row>
    <row r="10" spans="1:10" ht="81" customHeight="1" x14ac:dyDescent="0.25">
      <c r="A10" s="249">
        <v>3</v>
      </c>
      <c r="B10" s="250" t="s">
        <v>1177</v>
      </c>
      <c r="C10" s="250" t="s">
        <v>1251</v>
      </c>
      <c r="D10" s="250" t="s">
        <v>1247</v>
      </c>
      <c r="E10" s="250" t="s">
        <v>1252</v>
      </c>
      <c r="F10" s="251" t="s">
        <v>1216</v>
      </c>
      <c r="G10" s="252">
        <v>300935078</v>
      </c>
      <c r="H10" s="253"/>
      <c r="I10" s="254"/>
      <c r="J10" s="255" t="s">
        <v>1249</v>
      </c>
    </row>
    <row r="11" spans="1:10" ht="15.75" thickBot="1" x14ac:dyDescent="0.3">
      <c r="A11" s="256"/>
      <c r="B11" s="257" t="s">
        <v>1217</v>
      </c>
      <c r="C11" s="257" t="s">
        <v>4</v>
      </c>
      <c r="D11" s="257" t="s">
        <v>4</v>
      </c>
      <c r="E11" s="257" t="s">
        <v>4</v>
      </c>
      <c r="F11" s="257" t="s">
        <v>4</v>
      </c>
      <c r="G11" s="257" t="s">
        <v>4</v>
      </c>
      <c r="H11" s="258">
        <f>SUM(H7:H10)</f>
        <v>27500000</v>
      </c>
      <c r="I11" s="258">
        <f>SUM(I7:I10)</f>
        <v>27500000</v>
      </c>
      <c r="J11" s="259" t="s">
        <v>4</v>
      </c>
    </row>
  </sheetData>
  <mergeCells count="21">
    <mergeCell ref="J8:J9"/>
    <mergeCell ref="J5:J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2:J2"/>
    <mergeCell ref="A3:J3"/>
    <mergeCell ref="A5:A6"/>
    <mergeCell ref="B5:B6"/>
    <mergeCell ref="C5:C6"/>
    <mergeCell ref="D5:D6"/>
    <mergeCell ref="E5:E6"/>
    <mergeCell ref="F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topLeftCell="A271" workbookViewId="0">
      <selection activeCell="M9" sqref="M9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54" customHeight="1" x14ac:dyDescent="0.25">
      <c r="A2" s="317" t="s">
        <v>1080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</row>
    <row r="3" spans="1:16" ht="15.75" thickBot="1" x14ac:dyDescent="0.3">
      <c r="A3" s="12"/>
      <c r="B3" s="12"/>
      <c r="C3" s="12"/>
      <c r="D3" s="318"/>
      <c r="E3" s="318"/>
      <c r="F3" s="318"/>
      <c r="G3" s="318"/>
      <c r="H3" s="318"/>
      <c r="I3" s="318"/>
      <c r="J3" s="318"/>
      <c r="K3" s="318"/>
      <c r="L3" s="12"/>
    </row>
    <row r="4" spans="1:16" ht="75.75" thickBot="1" x14ac:dyDescent="0.3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1102</v>
      </c>
      <c r="J4" s="14" t="s">
        <v>1103</v>
      </c>
      <c r="K4" s="14" t="s">
        <v>1104</v>
      </c>
      <c r="L4" s="15" t="s">
        <v>13</v>
      </c>
      <c r="M4" s="14" t="s">
        <v>14</v>
      </c>
      <c r="N4" s="16" t="s">
        <v>15</v>
      </c>
      <c r="O4" s="16" t="s">
        <v>16</v>
      </c>
      <c r="P4" s="133" t="s">
        <v>17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303" t="s">
        <v>18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20"/>
    </row>
    <row r="7" spans="1:16" ht="15.75" thickBot="1" x14ac:dyDescent="0.3">
      <c r="A7" s="17"/>
      <c r="B7" s="14" t="s">
        <v>4</v>
      </c>
      <c r="C7" s="14" t="s">
        <v>19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303" t="s">
        <v>1079</v>
      </c>
      <c r="B8" s="304"/>
      <c r="C8" s="14" t="s">
        <v>0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21" t="s">
        <v>1079</v>
      </c>
      <c r="C9" s="22" t="s">
        <v>22</v>
      </c>
      <c r="D9" s="23" t="s">
        <v>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22"/>
      <c r="C10" s="30" t="s">
        <v>24</v>
      </c>
      <c r="D10" s="31" t="s">
        <v>25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22"/>
      <c r="C11" s="30" t="s">
        <v>24</v>
      </c>
      <c r="D11" s="31" t="s">
        <v>26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22"/>
      <c r="C12" s="30" t="s">
        <v>24</v>
      </c>
      <c r="D12" s="31" t="s">
        <v>26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22"/>
      <c r="C13" s="30" t="s">
        <v>24</v>
      </c>
      <c r="D13" s="31" t="s">
        <v>26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22"/>
      <c r="C14" s="30" t="s">
        <v>24</v>
      </c>
      <c r="D14" s="31" t="s">
        <v>26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23"/>
      <c r="C15" s="38" t="s">
        <v>27</v>
      </c>
      <c r="D15" s="39" t="s">
        <v>28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303" t="s">
        <v>29</v>
      </c>
      <c r="B16" s="304"/>
      <c r="C16" s="14" t="s">
        <v>0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301" t="s">
        <v>30</v>
      </c>
      <c r="C17" s="47" t="s">
        <v>31</v>
      </c>
      <c r="D17" s="47" t="s">
        <v>32</v>
      </c>
      <c r="E17" s="47">
        <v>1.5</v>
      </c>
      <c r="F17" s="47">
        <v>3.6</v>
      </c>
      <c r="G17" s="47">
        <v>1</v>
      </c>
      <c r="H17" s="47">
        <v>14</v>
      </c>
      <c r="I17" s="5">
        <v>7560</v>
      </c>
      <c r="J17" s="54">
        <v>984</v>
      </c>
      <c r="K17" s="5">
        <v>10500</v>
      </c>
      <c r="L17" s="134">
        <f>J17*K17/1000</f>
        <v>10332</v>
      </c>
      <c r="M17" s="135">
        <v>0</v>
      </c>
      <c r="N17" s="135">
        <v>0</v>
      </c>
      <c r="O17" s="5">
        <v>0</v>
      </c>
      <c r="P17" s="136">
        <f>+O17*M17/1000</f>
        <v>0</v>
      </c>
    </row>
    <row r="18" spans="1:16" x14ac:dyDescent="0.25">
      <c r="A18" s="29">
        <f>+A17+1</f>
        <v>2</v>
      </c>
      <c r="B18" s="302"/>
      <c r="C18" s="31" t="s">
        <v>33</v>
      </c>
      <c r="D18" s="31" t="s">
        <v>28</v>
      </c>
      <c r="E18" s="31">
        <v>1.5</v>
      </c>
      <c r="F18" s="31">
        <v>2.4</v>
      </c>
      <c r="G18" s="31">
        <v>1</v>
      </c>
      <c r="H18" s="31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302"/>
      <c r="C19" s="31" t="s">
        <v>34</v>
      </c>
      <c r="D19" s="31" t="s">
        <v>28</v>
      </c>
      <c r="E19" s="31">
        <v>1.5</v>
      </c>
      <c r="F19" s="31">
        <v>1.5</v>
      </c>
      <c r="G19" s="31">
        <v>1</v>
      </c>
      <c r="H19" s="31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35</v>
      </c>
      <c r="C20" s="36" t="s">
        <v>34</v>
      </c>
      <c r="D20" s="36" t="s">
        <v>28</v>
      </c>
      <c r="E20" s="36">
        <v>1.5</v>
      </c>
      <c r="F20" s="36">
        <v>1.5</v>
      </c>
      <c r="G20" s="36">
        <v>1</v>
      </c>
      <c r="H20" s="31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36</v>
      </c>
      <c r="C21" s="36" t="s">
        <v>37</v>
      </c>
      <c r="D21" s="36" t="s">
        <v>28</v>
      </c>
      <c r="E21" s="36">
        <v>1.5</v>
      </c>
      <c r="F21" s="36">
        <v>1.5</v>
      </c>
      <c r="G21" s="36">
        <v>1</v>
      </c>
      <c r="H21" s="31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f t="shared" si="9"/>
        <v>6</v>
      </c>
      <c r="B22" s="36" t="s">
        <v>39</v>
      </c>
      <c r="C22" s="36" t="s">
        <v>40</v>
      </c>
      <c r="D22" s="36" t="s">
        <v>28</v>
      </c>
      <c r="E22" s="36">
        <v>1.5</v>
      </c>
      <c r="F22" s="59">
        <v>2</v>
      </c>
      <c r="G22" s="36">
        <v>1</v>
      </c>
      <c r="H22" s="31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41</v>
      </c>
      <c r="C23" s="36" t="s">
        <v>42</v>
      </c>
      <c r="D23" s="36" t="s">
        <v>28</v>
      </c>
      <c r="E23" s="36">
        <v>1.5</v>
      </c>
      <c r="F23" s="36">
        <v>1.5</v>
      </c>
      <c r="G23" s="36">
        <v>1</v>
      </c>
      <c r="H23" s="31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43</v>
      </c>
      <c r="C24" s="36" t="s">
        <v>42</v>
      </c>
      <c r="D24" s="36" t="s">
        <v>28</v>
      </c>
      <c r="E24" s="36">
        <v>1.5</v>
      </c>
      <c r="F24" s="36">
        <v>1.5</v>
      </c>
      <c r="G24" s="36">
        <v>1</v>
      </c>
      <c r="H24" s="31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44</v>
      </c>
      <c r="C25" s="36" t="s">
        <v>42</v>
      </c>
      <c r="D25" s="36" t="s">
        <v>28</v>
      </c>
      <c r="E25" s="36">
        <v>1.5</v>
      </c>
      <c r="F25" s="36">
        <v>1.5</v>
      </c>
      <c r="G25" s="36">
        <v>1</v>
      </c>
      <c r="H25" s="31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45</v>
      </c>
      <c r="C26" s="36" t="s">
        <v>38</v>
      </c>
      <c r="D26" s="36" t="s">
        <v>28</v>
      </c>
      <c r="E26" s="36">
        <v>1.5</v>
      </c>
      <c r="F26" s="36">
        <v>1.6</v>
      </c>
      <c r="G26" s="36">
        <v>1</v>
      </c>
      <c r="H26" s="31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46</v>
      </c>
      <c r="C27" s="36" t="s">
        <v>42</v>
      </c>
      <c r="D27" s="36" t="s">
        <v>28</v>
      </c>
      <c r="E27" s="36">
        <v>1.5</v>
      </c>
      <c r="F27" s="36">
        <v>1.5</v>
      </c>
      <c r="G27" s="36">
        <v>1</v>
      </c>
      <c r="H27" s="31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47</v>
      </c>
      <c r="C28" s="36" t="s">
        <v>42</v>
      </c>
      <c r="D28" s="36" t="s">
        <v>28</v>
      </c>
      <c r="E28" s="36">
        <v>1.5</v>
      </c>
      <c r="F28" s="36">
        <v>1.5</v>
      </c>
      <c r="G28" s="36">
        <v>1</v>
      </c>
      <c r="H28" s="31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48</v>
      </c>
      <c r="C29" s="36" t="s">
        <v>42</v>
      </c>
      <c r="D29" s="36" t="s">
        <v>28</v>
      </c>
      <c r="E29" s="36">
        <v>1.5</v>
      </c>
      <c r="F29" s="36">
        <v>1.5</v>
      </c>
      <c r="G29" s="36">
        <v>1</v>
      </c>
      <c r="H29" s="31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49</v>
      </c>
      <c r="C30" s="36" t="s">
        <v>38</v>
      </c>
      <c r="D30" s="36" t="s">
        <v>28</v>
      </c>
      <c r="E30" s="36">
        <v>1.5</v>
      </c>
      <c r="F30" s="36">
        <v>1.6</v>
      </c>
      <c r="G30" s="36">
        <v>1</v>
      </c>
      <c r="H30" s="31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50</v>
      </c>
      <c r="C31" s="36" t="s">
        <v>42</v>
      </c>
      <c r="D31" s="36" t="s">
        <v>28</v>
      </c>
      <c r="E31" s="36">
        <v>1.5</v>
      </c>
      <c r="F31" s="36">
        <v>1.5</v>
      </c>
      <c r="G31" s="36">
        <v>1</v>
      </c>
      <c r="H31" s="31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51</v>
      </c>
      <c r="C32" s="36" t="s">
        <v>34</v>
      </c>
      <c r="D32" s="36" t="s">
        <v>28</v>
      </c>
      <c r="E32" s="36">
        <v>1.5</v>
      </c>
      <c r="F32" s="36">
        <v>1.8</v>
      </c>
      <c r="G32" s="36">
        <v>1</v>
      </c>
      <c r="H32" s="31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52</v>
      </c>
      <c r="C33" s="36" t="s">
        <v>42</v>
      </c>
      <c r="D33" s="36" t="s">
        <v>28</v>
      </c>
      <c r="E33" s="36">
        <v>1.5</v>
      </c>
      <c r="F33" s="36">
        <v>1.5</v>
      </c>
      <c r="G33" s="36">
        <v>1</v>
      </c>
      <c r="H33" s="31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53</v>
      </c>
      <c r="C34" s="36" t="s">
        <v>42</v>
      </c>
      <c r="D34" s="36" t="s">
        <v>28</v>
      </c>
      <c r="E34" s="36">
        <v>1.5</v>
      </c>
      <c r="F34" s="36">
        <v>1.5</v>
      </c>
      <c r="G34" s="36">
        <v>1</v>
      </c>
      <c r="H34" s="31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54</v>
      </c>
      <c r="C35" s="36" t="s">
        <v>42</v>
      </c>
      <c r="D35" s="36" t="s">
        <v>28</v>
      </c>
      <c r="E35" s="36">
        <v>1.5</v>
      </c>
      <c r="F35" s="36">
        <v>1.5</v>
      </c>
      <c r="G35" s="36">
        <v>1</v>
      </c>
      <c r="H35" s="31">
        <v>9.3000000000000007</v>
      </c>
      <c r="I35" s="4">
        <v>6776</v>
      </c>
      <c r="J35" s="4">
        <v>0</v>
      </c>
      <c r="K35" s="4">
        <v>0</v>
      </c>
      <c r="L35" s="55">
        <f>J35*K35/1000</f>
        <v>0</v>
      </c>
      <c r="M35" s="56">
        <v>3250</v>
      </c>
      <c r="N35" s="56">
        <v>9</v>
      </c>
      <c r="O35" s="4">
        <v>849</v>
      </c>
      <c r="P35" s="57">
        <f>+O35*M35/1000</f>
        <v>2759.25</v>
      </c>
    </row>
    <row r="36" spans="1:16" ht="15.75" thickBot="1" x14ac:dyDescent="0.3">
      <c r="A36" s="324" t="s">
        <v>55</v>
      </c>
      <c r="B36" s="325"/>
      <c r="C36" s="65" t="s">
        <v>0</v>
      </c>
      <c r="D36" s="65" t="s">
        <v>20</v>
      </c>
      <c r="E36" s="65" t="s">
        <v>20</v>
      </c>
      <c r="F36" s="65" t="s">
        <v>20</v>
      </c>
      <c r="G36" s="137">
        <f>SUM(G37:G51)</f>
        <v>15</v>
      </c>
      <c r="H36" s="138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13" t="s">
        <v>56</v>
      </c>
      <c r="C37" s="23" t="s">
        <v>1101</v>
      </c>
      <c r="D37" s="23" t="s">
        <v>32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302"/>
      <c r="C38" s="31" t="s">
        <v>57</v>
      </c>
      <c r="D38" s="31" t="s">
        <v>28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1" t="s">
        <v>28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28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28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28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28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28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28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28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28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28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28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28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28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311" t="s">
        <v>74</v>
      </c>
      <c r="B52" s="312"/>
      <c r="C52" s="82" t="s">
        <v>0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13" t="s">
        <v>75</v>
      </c>
      <c r="C53" s="85" t="s">
        <v>1099</v>
      </c>
      <c r="D53" s="23" t="s">
        <v>32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302"/>
      <c r="C54" s="86" t="s">
        <v>76</v>
      </c>
      <c r="D54" s="31" t="s">
        <v>28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302"/>
      <c r="C55" s="87" t="s">
        <v>77</v>
      </c>
      <c r="D55" s="31" t="s">
        <v>28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>+A55+1</f>
        <v>4</v>
      </c>
      <c r="B56" s="36" t="s">
        <v>78</v>
      </c>
      <c r="C56" s="36" t="s">
        <v>42</v>
      </c>
      <c r="D56" s="36" t="s">
        <v>28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79</v>
      </c>
      <c r="C57" s="36" t="s">
        <v>42</v>
      </c>
      <c r="D57" s="36" t="s">
        <v>28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80</v>
      </c>
      <c r="C58" s="36" t="s">
        <v>42</v>
      </c>
      <c r="D58" s="36" t="s">
        <v>28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81</v>
      </c>
      <c r="C59" s="36" t="s">
        <v>42</v>
      </c>
      <c r="D59" s="36" t="s">
        <v>28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82</v>
      </c>
      <c r="C60" s="36" t="s">
        <v>42</v>
      </c>
      <c r="D60" s="36" t="s">
        <v>28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83</v>
      </c>
      <c r="C61" s="36" t="s">
        <v>42</v>
      </c>
      <c r="D61" s="36" t="s">
        <v>28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84</v>
      </c>
      <c r="C62" s="36" t="s">
        <v>42</v>
      </c>
      <c r="D62" s="36" t="s">
        <v>28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85</v>
      </c>
      <c r="C63" s="36" t="s">
        <v>42</v>
      </c>
      <c r="D63" s="36" t="s">
        <v>28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86</v>
      </c>
      <c r="C64" s="36" t="s">
        <v>42</v>
      </c>
      <c r="D64" s="36" t="s">
        <v>28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87</v>
      </c>
      <c r="C65" s="36" t="s">
        <v>42</v>
      </c>
      <c r="D65" s="36" t="s">
        <v>28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88</v>
      </c>
      <c r="C66" s="36" t="s">
        <v>77</v>
      </c>
      <c r="D66" s="36" t="s">
        <v>28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89</v>
      </c>
      <c r="C67" s="36" t="s">
        <v>42</v>
      </c>
      <c r="D67" s="36" t="s">
        <v>28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90</v>
      </c>
      <c r="C68" s="75" t="s">
        <v>42</v>
      </c>
      <c r="D68" s="75" t="s">
        <v>28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24" t="s">
        <v>91</v>
      </c>
      <c r="B69" s="325"/>
      <c r="C69" s="65" t="s">
        <v>0</v>
      </c>
      <c r="D69" s="65" t="s">
        <v>20</v>
      </c>
      <c r="E69" s="65" t="s">
        <v>20</v>
      </c>
      <c r="F69" s="65" t="s">
        <v>20</v>
      </c>
      <c r="G69" s="65">
        <f>SUM(G70:G88)</f>
        <v>19</v>
      </c>
      <c r="H69" s="65" t="s">
        <v>20</v>
      </c>
      <c r="I69" s="66">
        <f t="shared" ref="I69:P69" si="21">SUM(I70:I88)</f>
        <v>139370</v>
      </c>
      <c r="J69" s="66">
        <f t="shared" si="21"/>
        <v>10520.5</v>
      </c>
      <c r="K69" s="66">
        <f t="shared" si="21"/>
        <v>205066.60000000006</v>
      </c>
      <c r="L69" s="66">
        <f t="shared" si="21"/>
        <v>114614.15595000006</v>
      </c>
      <c r="M69" s="66">
        <f t="shared" si="21"/>
        <v>38400</v>
      </c>
      <c r="N69" s="66">
        <f t="shared" si="21"/>
        <v>116.99999999999997</v>
      </c>
      <c r="O69" s="66">
        <f t="shared" si="21"/>
        <v>10429.599999999999</v>
      </c>
      <c r="P69" s="68">
        <f t="shared" si="21"/>
        <v>25031.039999999997</v>
      </c>
    </row>
    <row r="70" spans="1:16" x14ac:dyDescent="0.25">
      <c r="A70" s="139">
        <v>1</v>
      </c>
      <c r="B70" s="309" t="s">
        <v>91</v>
      </c>
      <c r="C70" s="140" t="s">
        <v>1074</v>
      </c>
      <c r="D70" s="140" t="s">
        <v>32</v>
      </c>
      <c r="E70" s="23">
        <v>1.5</v>
      </c>
      <c r="F70" s="23">
        <v>2</v>
      </c>
      <c r="G70" s="23">
        <v>1</v>
      </c>
      <c r="H70" s="140">
        <v>12.4</v>
      </c>
      <c r="I70" s="24">
        <v>27720</v>
      </c>
      <c r="J70" s="24">
        <v>1077</v>
      </c>
      <c r="K70" s="24">
        <v>12724</v>
      </c>
      <c r="L70" s="70">
        <f>J70*K70/1000</f>
        <v>13703.748</v>
      </c>
      <c r="M70" s="141">
        <v>0</v>
      </c>
      <c r="N70" s="141">
        <v>0</v>
      </c>
      <c r="O70" s="141">
        <v>0</v>
      </c>
      <c r="P70" s="72">
        <f>+O70*M70/1000</f>
        <v>0</v>
      </c>
    </row>
    <row r="71" spans="1:16" x14ac:dyDescent="0.25">
      <c r="A71" s="142">
        <v>2</v>
      </c>
      <c r="B71" s="310"/>
      <c r="C71" s="2" t="s">
        <v>92</v>
      </c>
      <c r="D71" s="2" t="s">
        <v>28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9">
        <f>+O71*M71/1000</f>
        <v>0</v>
      </c>
    </row>
    <row r="72" spans="1:16" x14ac:dyDescent="0.25">
      <c r="A72" s="142">
        <v>3</v>
      </c>
      <c r="B72" s="310"/>
      <c r="C72" s="2" t="s">
        <v>34</v>
      </c>
      <c r="D72" s="2" t="s">
        <v>28</v>
      </c>
      <c r="E72" s="2">
        <v>1.5</v>
      </c>
      <c r="F72" s="2">
        <v>1.5</v>
      </c>
      <c r="G72" s="2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9">
        <f t="shared" ref="P72:P88" si="23">+O72*M72/1000</f>
        <v>1746.24</v>
      </c>
    </row>
    <row r="73" spans="1:16" x14ac:dyDescent="0.25">
      <c r="A73" s="142">
        <v>4</v>
      </c>
      <c r="B73" s="143" t="s">
        <v>93</v>
      </c>
      <c r="C73" s="1" t="s">
        <v>42</v>
      </c>
      <c r="D73" s="1" t="s">
        <v>28</v>
      </c>
      <c r="E73" s="1">
        <v>1.5</v>
      </c>
      <c r="F73" s="2">
        <v>1.5</v>
      </c>
      <c r="G73" s="1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9">
        <f t="shared" si="23"/>
        <v>1552.32</v>
      </c>
    </row>
    <row r="74" spans="1:16" x14ac:dyDescent="0.25">
      <c r="A74" s="142">
        <v>5</v>
      </c>
      <c r="B74" s="143" t="s">
        <v>94</v>
      </c>
      <c r="C74" s="1" t="s">
        <v>42</v>
      </c>
      <c r="D74" s="1" t="s">
        <v>28</v>
      </c>
      <c r="E74" s="1">
        <v>1.5</v>
      </c>
      <c r="F74" s="2">
        <v>1.5</v>
      </c>
      <c r="G74" s="1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9">
        <f t="shared" si="23"/>
        <v>1552.32</v>
      </c>
    </row>
    <row r="75" spans="1:16" x14ac:dyDescent="0.25">
      <c r="A75" s="142">
        <v>6</v>
      </c>
      <c r="B75" s="143" t="s">
        <v>95</v>
      </c>
      <c r="C75" s="1" t="s">
        <v>42</v>
      </c>
      <c r="D75" s="1" t="s">
        <v>28</v>
      </c>
      <c r="E75" s="1">
        <v>1.5</v>
      </c>
      <c r="F75" s="2">
        <v>1.5</v>
      </c>
      <c r="G75" s="1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9">
        <f t="shared" si="23"/>
        <v>1552.32</v>
      </c>
    </row>
    <row r="76" spans="1:16" x14ac:dyDescent="0.25">
      <c r="A76" s="142">
        <v>7</v>
      </c>
      <c r="B76" s="143" t="s">
        <v>96</v>
      </c>
      <c r="C76" s="1" t="s">
        <v>42</v>
      </c>
      <c r="D76" s="1" t="s">
        <v>28</v>
      </c>
      <c r="E76" s="1">
        <v>1.5</v>
      </c>
      <c r="F76" s="2">
        <v>1.5</v>
      </c>
      <c r="G76" s="1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9">
        <f t="shared" si="23"/>
        <v>1552.32</v>
      </c>
    </row>
    <row r="77" spans="1:16" x14ac:dyDescent="0.25">
      <c r="A77" s="142">
        <v>8</v>
      </c>
      <c r="B77" s="143" t="s">
        <v>97</v>
      </c>
      <c r="C77" s="1" t="s">
        <v>42</v>
      </c>
      <c r="D77" s="1" t="s">
        <v>28</v>
      </c>
      <c r="E77" s="1">
        <v>1.5</v>
      </c>
      <c r="F77" s="2">
        <v>1.5</v>
      </c>
      <c r="G77" s="1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9">
        <f t="shared" si="23"/>
        <v>1552.32</v>
      </c>
    </row>
    <row r="78" spans="1:16" x14ac:dyDescent="0.25">
      <c r="A78" s="142">
        <v>9</v>
      </c>
      <c r="B78" s="143" t="s">
        <v>98</v>
      </c>
      <c r="C78" s="1" t="s">
        <v>42</v>
      </c>
      <c r="D78" s="1" t="s">
        <v>28</v>
      </c>
      <c r="E78" s="1">
        <v>1.5</v>
      </c>
      <c r="F78" s="2">
        <v>1.5</v>
      </c>
      <c r="G78" s="1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9">
        <f t="shared" si="23"/>
        <v>1552.32</v>
      </c>
    </row>
    <row r="79" spans="1:16" x14ac:dyDescent="0.25">
      <c r="A79" s="142">
        <v>10</v>
      </c>
      <c r="B79" s="143" t="s">
        <v>99</v>
      </c>
      <c r="C79" s="1" t="s">
        <v>42</v>
      </c>
      <c r="D79" s="1" t="s">
        <v>28</v>
      </c>
      <c r="E79" s="1">
        <v>1.5</v>
      </c>
      <c r="F79" s="2">
        <v>1.5</v>
      </c>
      <c r="G79" s="1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9">
        <f t="shared" si="23"/>
        <v>1552.32</v>
      </c>
    </row>
    <row r="80" spans="1:16" x14ac:dyDescent="0.25">
      <c r="A80" s="142">
        <v>11</v>
      </c>
      <c r="B80" s="143" t="s">
        <v>100</v>
      </c>
      <c r="C80" s="1" t="s">
        <v>42</v>
      </c>
      <c r="D80" s="1" t="s">
        <v>28</v>
      </c>
      <c r="E80" s="1">
        <v>1.5</v>
      </c>
      <c r="F80" s="2">
        <v>1.5</v>
      </c>
      <c r="G80" s="1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9">
        <f t="shared" si="23"/>
        <v>1552.32</v>
      </c>
    </row>
    <row r="81" spans="1:16" x14ac:dyDescent="0.25">
      <c r="A81" s="142">
        <v>12</v>
      </c>
      <c r="B81" s="143" t="s">
        <v>101</v>
      </c>
      <c r="C81" s="1" t="s">
        <v>42</v>
      </c>
      <c r="D81" s="1" t="s">
        <v>28</v>
      </c>
      <c r="E81" s="1">
        <v>1.5</v>
      </c>
      <c r="F81" s="2">
        <v>1.5</v>
      </c>
      <c r="G81" s="1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9">
        <f t="shared" si="23"/>
        <v>1552.32</v>
      </c>
    </row>
    <row r="82" spans="1:16" x14ac:dyDescent="0.25">
      <c r="A82" s="142">
        <v>13</v>
      </c>
      <c r="B82" s="143" t="s">
        <v>102</v>
      </c>
      <c r="C82" s="1" t="s">
        <v>42</v>
      </c>
      <c r="D82" s="1" t="s">
        <v>28</v>
      </c>
      <c r="E82" s="1">
        <v>1.5</v>
      </c>
      <c r="F82" s="2">
        <v>1.5</v>
      </c>
      <c r="G82" s="1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9">
        <f t="shared" si="23"/>
        <v>1552.32</v>
      </c>
    </row>
    <row r="83" spans="1:16" x14ac:dyDescent="0.25">
      <c r="A83" s="142">
        <v>14</v>
      </c>
      <c r="B83" s="143" t="s">
        <v>103</v>
      </c>
      <c r="C83" s="1" t="s">
        <v>42</v>
      </c>
      <c r="D83" s="1" t="s">
        <v>28</v>
      </c>
      <c r="E83" s="1">
        <v>1.5</v>
      </c>
      <c r="F83" s="2">
        <v>1.5</v>
      </c>
      <c r="G83" s="1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9">
        <f t="shared" si="23"/>
        <v>1552.32</v>
      </c>
    </row>
    <row r="84" spans="1:16" x14ac:dyDescent="0.25">
      <c r="A84" s="142">
        <v>15</v>
      </c>
      <c r="B84" s="143" t="s">
        <v>104</v>
      </c>
      <c r="C84" s="1" t="s">
        <v>42</v>
      </c>
      <c r="D84" s="1" t="s">
        <v>28</v>
      </c>
      <c r="E84" s="1">
        <v>1.5</v>
      </c>
      <c r="F84" s="2">
        <v>1.5</v>
      </c>
      <c r="G84" s="1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9">
        <f t="shared" si="23"/>
        <v>1552.32</v>
      </c>
    </row>
    <row r="85" spans="1:16" x14ac:dyDescent="0.25">
      <c r="A85" s="142">
        <v>16</v>
      </c>
      <c r="B85" s="143" t="s">
        <v>105</v>
      </c>
      <c r="C85" s="1" t="s">
        <v>42</v>
      </c>
      <c r="D85" s="1" t="s">
        <v>28</v>
      </c>
      <c r="E85" s="1">
        <v>1.5</v>
      </c>
      <c r="F85" s="2">
        <v>1.5</v>
      </c>
      <c r="G85" s="1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9">
        <f t="shared" si="23"/>
        <v>1552.32</v>
      </c>
    </row>
    <row r="86" spans="1:16" x14ac:dyDescent="0.25">
      <c r="A86" s="142">
        <v>17</v>
      </c>
      <c r="B86" s="143" t="s">
        <v>106</v>
      </c>
      <c r="C86" s="1" t="s">
        <v>42</v>
      </c>
      <c r="D86" s="1" t="s">
        <v>28</v>
      </c>
      <c r="E86" s="1">
        <v>1.5</v>
      </c>
      <c r="F86" s="2">
        <v>1.5</v>
      </c>
      <c r="G86" s="1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9">
        <f t="shared" si="23"/>
        <v>1552.32</v>
      </c>
    </row>
    <row r="87" spans="1:16" x14ac:dyDescent="0.25">
      <c r="A87" s="142">
        <v>18</v>
      </c>
      <c r="B87" s="143" t="s">
        <v>107</v>
      </c>
      <c r="C87" s="1" t="s">
        <v>42</v>
      </c>
      <c r="D87" s="1" t="s">
        <v>28</v>
      </c>
      <c r="E87" s="1">
        <v>1.5</v>
      </c>
      <c r="F87" s="2">
        <v>1.5</v>
      </c>
      <c r="G87" s="1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9">
        <f t="shared" si="23"/>
        <v>1552.32</v>
      </c>
    </row>
    <row r="88" spans="1:16" ht="15.75" thickBot="1" x14ac:dyDescent="0.3">
      <c r="A88" s="144">
        <v>19</v>
      </c>
      <c r="B88" s="145" t="s">
        <v>1075</v>
      </c>
      <c r="C88" s="146" t="s">
        <v>34</v>
      </c>
      <c r="D88" s="146" t="s">
        <v>28</v>
      </c>
      <c r="E88" s="146">
        <v>1.5</v>
      </c>
      <c r="F88" s="146">
        <v>1.5</v>
      </c>
      <c r="G88" s="146">
        <v>1</v>
      </c>
      <c r="H88" s="146">
        <v>9.6</v>
      </c>
      <c r="I88" s="61">
        <v>6160</v>
      </c>
      <c r="J88" s="61">
        <v>705.5</v>
      </c>
      <c r="K88" s="61">
        <v>10685.7</v>
      </c>
      <c r="L88" s="78">
        <f t="shared" si="22"/>
        <v>7538.7613500000007</v>
      </c>
      <c r="M88" s="145">
        <v>0</v>
      </c>
      <c r="N88" s="145">
        <v>0</v>
      </c>
      <c r="O88" s="147">
        <v>0</v>
      </c>
      <c r="P88" s="81">
        <f t="shared" si="23"/>
        <v>0</v>
      </c>
    </row>
    <row r="89" spans="1:16" ht="15.75" thickBot="1" x14ac:dyDescent="0.3">
      <c r="A89" s="311" t="s">
        <v>108</v>
      </c>
      <c r="B89" s="312"/>
      <c r="C89" s="82" t="s">
        <v>0</v>
      </c>
      <c r="D89" s="82" t="s">
        <v>20</v>
      </c>
      <c r="E89" s="82" t="s">
        <v>20</v>
      </c>
      <c r="F89" s="82" t="s">
        <v>20</v>
      </c>
      <c r="G89" s="82">
        <f>SUM(G90:G102)</f>
        <v>13</v>
      </c>
      <c r="H89" s="82" t="s">
        <v>20</v>
      </c>
      <c r="I89" s="83">
        <f t="shared" ref="I89:N89" si="24">SUM(I90:I102)</f>
        <v>80850</v>
      </c>
      <c r="J89" s="83">
        <f t="shared" si="24"/>
        <v>6302</v>
      </c>
      <c r="K89" s="83">
        <f t="shared" si="24"/>
        <v>124722.06999999999</v>
      </c>
      <c r="L89" s="83">
        <f t="shared" si="24"/>
        <v>64847.387710000003</v>
      </c>
      <c r="M89" s="83">
        <f t="shared" si="24"/>
        <v>5950</v>
      </c>
      <c r="N89" s="83">
        <f t="shared" si="24"/>
        <v>20</v>
      </c>
      <c r="O89" s="83">
        <f>+SUM(O90:O102)</f>
        <v>1865</v>
      </c>
      <c r="P89" s="84">
        <f>+SUM(P90:P102)</f>
        <v>5328.1</v>
      </c>
    </row>
    <row r="90" spans="1:16" ht="15.75" x14ac:dyDescent="0.25">
      <c r="A90" s="46">
        <v>1</v>
      </c>
      <c r="B90" s="301" t="s">
        <v>109</v>
      </c>
      <c r="C90" s="47" t="s">
        <v>33</v>
      </c>
      <c r="D90" s="47" t="s">
        <v>32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302"/>
      <c r="C91" s="36" t="s">
        <v>42</v>
      </c>
      <c r="D91" s="31" t="s">
        <v>28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110</v>
      </c>
      <c r="C92" s="36" t="s">
        <v>34</v>
      </c>
      <c r="D92" s="36" t="s">
        <v>28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112</v>
      </c>
      <c r="C93" s="36" t="s">
        <v>37</v>
      </c>
      <c r="D93" s="36" t="s">
        <v>28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113</v>
      </c>
      <c r="C94" s="36" t="s">
        <v>38</v>
      </c>
      <c r="D94" s="36" t="s">
        <v>28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114</v>
      </c>
      <c r="C95" s="36" t="s">
        <v>34</v>
      </c>
      <c r="D95" s="36" t="s">
        <v>28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115</v>
      </c>
      <c r="C96" s="36" t="s">
        <v>42</v>
      </c>
      <c r="D96" s="36" t="s">
        <v>28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116</v>
      </c>
      <c r="C97" s="36" t="s">
        <v>42</v>
      </c>
      <c r="D97" s="36" t="s">
        <v>28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117</v>
      </c>
      <c r="C98" s="36" t="s">
        <v>42</v>
      </c>
      <c r="D98" s="36" t="s">
        <v>28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118</v>
      </c>
      <c r="C99" s="36" t="s">
        <v>38</v>
      </c>
      <c r="D99" s="36" t="s">
        <v>28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119</v>
      </c>
      <c r="C100" s="36" t="s">
        <v>42</v>
      </c>
      <c r="D100" s="36" t="s">
        <v>28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120</v>
      </c>
      <c r="C101" s="36" t="s">
        <v>42</v>
      </c>
      <c r="D101" s="36" t="s">
        <v>28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1">
        <f t="shared" si="27"/>
        <v>13</v>
      </c>
      <c r="B102" s="36" t="s">
        <v>121</v>
      </c>
      <c r="C102" s="36" t="s">
        <v>42</v>
      </c>
      <c r="D102" s="31" t="s">
        <v>28</v>
      </c>
      <c r="E102" s="31">
        <v>1.5</v>
      </c>
      <c r="F102" s="31">
        <v>1.5</v>
      </c>
      <c r="G102" s="36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303" t="s">
        <v>122</v>
      </c>
      <c r="B103" s="304"/>
      <c r="C103" s="14" t="s">
        <v>0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301" t="s">
        <v>123</v>
      </c>
      <c r="C104" s="47" t="s">
        <v>31</v>
      </c>
      <c r="D104" s="47" t="s">
        <v>32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302"/>
      <c r="C105" s="31" t="s">
        <v>124</v>
      </c>
      <c r="D105" s="31" t="s">
        <v>28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302"/>
      <c r="C106" s="31" t="s">
        <v>125</v>
      </c>
      <c r="D106" s="31" t="s">
        <v>28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126</v>
      </c>
      <c r="C107" s="36" t="s">
        <v>34</v>
      </c>
      <c r="D107" s="36" t="s">
        <v>28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127</v>
      </c>
      <c r="C108" s="36" t="s">
        <v>42</v>
      </c>
      <c r="D108" s="36" t="s">
        <v>28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128</v>
      </c>
      <c r="C109" s="36" t="s">
        <v>42</v>
      </c>
      <c r="D109" s="36" t="s">
        <v>28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129</v>
      </c>
      <c r="C110" s="36" t="s">
        <v>42</v>
      </c>
      <c r="D110" s="36" t="s">
        <v>28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130</v>
      </c>
      <c r="C111" s="36" t="s">
        <v>42</v>
      </c>
      <c r="D111" s="36" t="s">
        <v>28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131</v>
      </c>
      <c r="C112" s="36" t="s">
        <v>42</v>
      </c>
      <c r="D112" s="36" t="s">
        <v>28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132</v>
      </c>
      <c r="C113" s="36" t="s">
        <v>42</v>
      </c>
      <c r="D113" s="36" t="s">
        <v>28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133</v>
      </c>
      <c r="C114" s="36" t="s">
        <v>42</v>
      </c>
      <c r="D114" s="36" t="s">
        <v>28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134</v>
      </c>
      <c r="C115" s="36" t="s">
        <v>42</v>
      </c>
      <c r="D115" s="36" t="s">
        <v>28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135</v>
      </c>
      <c r="C116" s="36" t="s">
        <v>42</v>
      </c>
      <c r="D116" s="36" t="s">
        <v>28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136</v>
      </c>
      <c r="C117" s="36" t="s">
        <v>34</v>
      </c>
      <c r="D117" s="36" t="s">
        <v>28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137</v>
      </c>
      <c r="C118" s="36" t="s">
        <v>42</v>
      </c>
      <c r="D118" s="36" t="s">
        <v>28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138</v>
      </c>
      <c r="C119" s="36" t="s">
        <v>34</v>
      </c>
      <c r="D119" s="36" t="s">
        <v>28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139</v>
      </c>
      <c r="C120" s="39" t="s">
        <v>34</v>
      </c>
      <c r="D120" s="39" t="s">
        <v>28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303" t="s">
        <v>140</v>
      </c>
      <c r="B121" s="304"/>
      <c r="C121" s="14" t="s">
        <v>0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301" t="s">
        <v>1095</v>
      </c>
      <c r="C122" s="47" t="s">
        <v>1096</v>
      </c>
      <c r="D122" s="47" t="s">
        <v>1097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302"/>
      <c r="C123" s="31" t="s">
        <v>141</v>
      </c>
      <c r="D123" s="31" t="s">
        <v>28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302"/>
      <c r="C124" s="31" t="s">
        <v>141</v>
      </c>
      <c r="D124" s="31" t="s">
        <v>28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142</v>
      </c>
      <c r="C125" s="36" t="s">
        <v>154</v>
      </c>
      <c r="D125" s="36" t="s">
        <v>28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143</v>
      </c>
      <c r="C126" s="36" t="s">
        <v>69</v>
      </c>
      <c r="D126" s="36" t="s">
        <v>28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144</v>
      </c>
      <c r="C127" s="36" t="s">
        <v>145</v>
      </c>
      <c r="D127" s="36" t="s">
        <v>28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146</v>
      </c>
      <c r="C128" s="36" t="s">
        <v>69</v>
      </c>
      <c r="D128" s="36" t="s">
        <v>28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147</v>
      </c>
      <c r="C129" s="36" t="s">
        <v>145</v>
      </c>
      <c r="D129" s="36" t="s">
        <v>28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148</v>
      </c>
      <c r="C130" s="36" t="s">
        <v>69</v>
      </c>
      <c r="D130" s="36" t="s">
        <v>28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149</v>
      </c>
      <c r="C131" s="36" t="s">
        <v>69</v>
      </c>
      <c r="D131" s="36" t="s">
        <v>28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150</v>
      </c>
      <c r="C132" s="36" t="s">
        <v>69</v>
      </c>
      <c r="D132" s="36" t="s">
        <v>28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151</v>
      </c>
      <c r="C133" s="36" t="s">
        <v>69</v>
      </c>
      <c r="D133" s="36" t="s">
        <v>28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152</v>
      </c>
      <c r="C134" s="36" t="s">
        <v>69</v>
      </c>
      <c r="D134" s="36" t="s">
        <v>28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153</v>
      </c>
      <c r="C135" s="36" t="s">
        <v>154</v>
      </c>
      <c r="D135" s="36" t="s">
        <v>28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155</v>
      </c>
      <c r="C136" s="36" t="s">
        <v>69</v>
      </c>
      <c r="D136" s="36" t="s">
        <v>28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156</v>
      </c>
      <c r="C137" s="36" t="s">
        <v>69</v>
      </c>
      <c r="D137" s="36" t="s">
        <v>28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157</v>
      </c>
      <c r="C138" s="36" t="s">
        <v>69</v>
      </c>
      <c r="D138" s="36" t="s">
        <v>28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158</v>
      </c>
      <c r="C139" s="36" t="s">
        <v>69</v>
      </c>
      <c r="D139" s="36" t="s">
        <v>28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159</v>
      </c>
      <c r="C140" s="36" t="s">
        <v>69</v>
      </c>
      <c r="D140" s="36" t="s">
        <v>28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303" t="s">
        <v>160</v>
      </c>
      <c r="B141" s="304"/>
      <c r="C141" s="14" t="s">
        <v>0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105" t="s">
        <v>161</v>
      </c>
      <c r="C142" s="47" t="s">
        <v>162</v>
      </c>
      <c r="D142" s="47" t="s">
        <v>32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6" t="s">
        <v>161</v>
      </c>
      <c r="C143" s="31" t="s">
        <v>163</v>
      </c>
      <c r="D143" s="31" t="s">
        <v>28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6" t="s">
        <v>161</v>
      </c>
      <c r="C144" s="31" t="s">
        <v>37</v>
      </c>
      <c r="D144" s="31" t="s">
        <v>28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164</v>
      </c>
      <c r="C145" s="36" t="s">
        <v>42</v>
      </c>
      <c r="D145" s="36" t="s">
        <v>28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165</v>
      </c>
      <c r="C146" s="36" t="s">
        <v>42</v>
      </c>
      <c r="D146" s="36" t="s">
        <v>28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166</v>
      </c>
      <c r="C147" s="36" t="s">
        <v>42</v>
      </c>
      <c r="D147" s="36" t="s">
        <v>28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167</v>
      </c>
      <c r="C148" s="36" t="s">
        <v>34</v>
      </c>
      <c r="D148" s="36" t="s">
        <v>28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168</v>
      </c>
      <c r="C149" s="36" t="s">
        <v>42</v>
      </c>
      <c r="D149" s="36" t="s">
        <v>28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169</v>
      </c>
      <c r="C150" s="36" t="s">
        <v>37</v>
      </c>
      <c r="D150" s="36" t="s">
        <v>28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170</v>
      </c>
      <c r="C151" s="36" t="s">
        <v>171</v>
      </c>
      <c r="D151" s="36" t="s">
        <v>28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172</v>
      </c>
      <c r="C152" s="36" t="s">
        <v>27</v>
      </c>
      <c r="D152" s="36" t="s">
        <v>28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173</v>
      </c>
      <c r="C153" s="36" t="s">
        <v>27</v>
      </c>
      <c r="D153" s="36" t="s">
        <v>28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174</v>
      </c>
      <c r="C154" s="36" t="s">
        <v>37</v>
      </c>
      <c r="D154" s="36" t="s">
        <v>28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175</v>
      </c>
      <c r="C155" s="36" t="s">
        <v>42</v>
      </c>
      <c r="D155" s="36" t="s">
        <v>28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176</v>
      </c>
      <c r="C156" s="36" t="s">
        <v>37</v>
      </c>
      <c r="D156" s="36" t="s">
        <v>28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177</v>
      </c>
      <c r="C157" s="36" t="s">
        <v>42</v>
      </c>
      <c r="D157" s="36" t="s">
        <v>28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178</v>
      </c>
      <c r="C158" s="36" t="s">
        <v>37</v>
      </c>
      <c r="D158" s="36" t="s">
        <v>28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179</v>
      </c>
      <c r="C159" s="33" t="s">
        <v>42</v>
      </c>
      <c r="D159" s="33" t="s">
        <v>28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303" t="s">
        <v>180</v>
      </c>
      <c r="B160" s="304"/>
      <c r="C160" s="65" t="s">
        <v>0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26">
        <v>1</v>
      </c>
      <c r="B161" s="313" t="s">
        <v>181</v>
      </c>
      <c r="C161" s="148" t="s">
        <v>92</v>
      </c>
      <c r="D161" s="23" t="s">
        <v>32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27"/>
      <c r="B162" s="302"/>
      <c r="C162" s="36" t="s">
        <v>182</v>
      </c>
      <c r="D162" s="31" t="s">
        <v>28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307"/>
      <c r="B163" s="302"/>
      <c r="C163" s="36" t="s">
        <v>42</v>
      </c>
      <c r="D163" s="31" t="s">
        <v>28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28">
        <v>2</v>
      </c>
      <c r="B164" s="302" t="s">
        <v>183</v>
      </c>
      <c r="C164" s="1" t="s">
        <v>42</v>
      </c>
      <c r="D164" s="2" t="s">
        <v>28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307"/>
      <c r="B165" s="302"/>
      <c r="C165" s="1" t="s">
        <v>34</v>
      </c>
      <c r="D165" s="2" t="s">
        <v>28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3</v>
      </c>
      <c r="B166" s="36" t="s">
        <v>184</v>
      </c>
      <c r="C166" s="36" t="s">
        <v>37</v>
      </c>
      <c r="D166" s="36" t="s">
        <v>28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28">
        <f t="shared" ref="A167:A176" si="45">+A166+1</f>
        <v>4</v>
      </c>
      <c r="B167" s="329" t="s">
        <v>185</v>
      </c>
      <c r="C167" s="1" t="s">
        <v>34</v>
      </c>
      <c r="D167" s="2" t="s">
        <v>28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307"/>
      <c r="B168" s="301"/>
      <c r="C168" s="36" t="s">
        <v>186</v>
      </c>
      <c r="D168" s="2" t="s">
        <v>28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5</v>
      </c>
      <c r="B169" s="36" t="s">
        <v>1088</v>
      </c>
      <c r="C169" s="36" t="s">
        <v>42</v>
      </c>
      <c r="D169" s="31" t="s">
        <v>28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si="45"/>
        <v>6</v>
      </c>
      <c r="B170" s="36" t="s">
        <v>187</v>
      </c>
      <c r="C170" s="36" t="s">
        <v>42</v>
      </c>
      <c r="D170" s="36" t="s">
        <v>28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7</v>
      </c>
      <c r="B171" s="36" t="s">
        <v>188</v>
      </c>
      <c r="C171" s="36" t="s">
        <v>42</v>
      </c>
      <c r="D171" s="36" t="s">
        <v>28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8</v>
      </c>
      <c r="B172" s="36" t="s">
        <v>189</v>
      </c>
      <c r="C172" s="36" t="s">
        <v>42</v>
      </c>
      <c r="D172" s="36" t="s">
        <v>28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9</v>
      </c>
      <c r="B173" s="36" t="s">
        <v>190</v>
      </c>
      <c r="C173" s="36" t="s">
        <v>191</v>
      </c>
      <c r="D173" s="36" t="s">
        <v>28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10</v>
      </c>
      <c r="B174" s="36" t="s">
        <v>192</v>
      </c>
      <c r="C174" s="36" t="s">
        <v>34</v>
      </c>
      <c r="D174" s="36" t="s">
        <v>28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11</v>
      </c>
      <c r="B175" s="36" t="s">
        <v>193</v>
      </c>
      <c r="C175" s="36" t="s">
        <v>194</v>
      </c>
      <c r="D175" s="36" t="s">
        <v>28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12</v>
      </c>
      <c r="B176" s="75" t="s">
        <v>195</v>
      </c>
      <c r="C176" s="75" t="s">
        <v>194</v>
      </c>
      <c r="D176" s="75" t="s">
        <v>28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303" t="s">
        <v>196</v>
      </c>
      <c r="B177" s="304"/>
      <c r="C177" s="82" t="s">
        <v>0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154" t="s">
        <v>20</v>
      </c>
      <c r="I177" s="155">
        <f t="shared" ref="I177:N177" si="46">SUM(I178:I191)</f>
        <v>86967</v>
      </c>
      <c r="J177" s="155">
        <f t="shared" si="46"/>
        <v>8128</v>
      </c>
      <c r="K177" s="155">
        <f t="shared" si="46"/>
        <v>93000</v>
      </c>
      <c r="L177" s="155">
        <f t="shared" si="46"/>
        <v>56221.100000000006</v>
      </c>
      <c r="M177" s="155">
        <f t="shared" si="46"/>
        <v>6500</v>
      </c>
      <c r="N177" s="155">
        <f t="shared" si="46"/>
        <v>22.2</v>
      </c>
      <c r="O177" s="155">
        <f>+SUM(O178:O191)</f>
        <v>1035</v>
      </c>
      <c r="P177" s="156">
        <f>+SUM(P178:P191)</f>
        <v>3363.75</v>
      </c>
    </row>
    <row r="178" spans="1:16" x14ac:dyDescent="0.25">
      <c r="A178" s="46">
        <v>1</v>
      </c>
      <c r="B178" s="301" t="s">
        <v>197</v>
      </c>
      <c r="C178" s="105" t="s">
        <v>198</v>
      </c>
      <c r="D178" s="47" t="s">
        <v>32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302"/>
      <c r="C179" s="36" t="s">
        <v>33</v>
      </c>
      <c r="D179" s="31" t="s">
        <v>28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46">
        <v>3</v>
      </c>
      <c r="B180" s="36" t="s">
        <v>199</v>
      </c>
      <c r="C180" s="36" t="s">
        <v>42</v>
      </c>
      <c r="D180" s="36" t="s">
        <v>28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" si="47">+A180+1</f>
        <v>4</v>
      </c>
      <c r="B181" s="106" t="s">
        <v>200</v>
      </c>
      <c r="C181" s="36" t="s">
        <v>42</v>
      </c>
      <c r="D181" s="36" t="s">
        <v>28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46">
        <v>5</v>
      </c>
      <c r="B182" s="106" t="s">
        <v>201</v>
      </c>
      <c r="C182" s="36" t="s">
        <v>42</v>
      </c>
      <c r="D182" s="36" t="s">
        <v>28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ref="A183" si="48">+A182+1</f>
        <v>6</v>
      </c>
      <c r="B183" s="106" t="s">
        <v>202</v>
      </c>
      <c r="C183" s="36" t="s">
        <v>42</v>
      </c>
      <c r="D183" s="36" t="s">
        <v>28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46">
        <v>7</v>
      </c>
      <c r="B184" s="36" t="s">
        <v>203</v>
      </c>
      <c r="C184" s="36" t="s">
        <v>42</v>
      </c>
      <c r="D184" s="36" t="s">
        <v>28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ref="A185" si="49">+A184+1</f>
        <v>8</v>
      </c>
      <c r="B185" s="106" t="s">
        <v>204</v>
      </c>
      <c r="C185" s="36" t="s">
        <v>42</v>
      </c>
      <c r="D185" s="36" t="s">
        <v>28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46">
        <v>9</v>
      </c>
      <c r="B186" s="106" t="s">
        <v>205</v>
      </c>
      <c r="C186" s="36" t="s">
        <v>42</v>
      </c>
      <c r="D186" s="36" t="s">
        <v>28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ref="A187" si="50">+A186+1</f>
        <v>10</v>
      </c>
      <c r="B187" s="106" t="s">
        <v>206</v>
      </c>
      <c r="C187" s="36" t="s">
        <v>34</v>
      </c>
      <c r="D187" s="36" t="s">
        <v>28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46">
        <v>11</v>
      </c>
      <c r="B188" s="36" t="s">
        <v>207</v>
      </c>
      <c r="C188" s="36" t="s">
        <v>42</v>
      </c>
      <c r="D188" s="36" t="s">
        <v>28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ref="A189" si="51">+A188+1</f>
        <v>12</v>
      </c>
      <c r="B189" s="106" t="s">
        <v>208</v>
      </c>
      <c r="C189" s="36" t="s">
        <v>42</v>
      </c>
      <c r="D189" s="36" t="s">
        <v>28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46">
        <v>13</v>
      </c>
      <c r="B190" s="106" t="s">
        <v>209</v>
      </c>
      <c r="C190" s="106" t="s">
        <v>27</v>
      </c>
      <c r="D190" s="36" t="s">
        <v>28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9">
        <f t="shared" ref="A191" si="52">+A190+1</f>
        <v>14</v>
      </c>
      <c r="B191" s="107" t="s">
        <v>210</v>
      </c>
      <c r="C191" s="107" t="s">
        <v>37</v>
      </c>
      <c r="D191" s="39" t="s">
        <v>28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303" t="s">
        <v>1</v>
      </c>
      <c r="B192" s="304"/>
      <c r="C192" s="14" t="s">
        <v>0</v>
      </c>
      <c r="D192" s="14" t="s">
        <v>20</v>
      </c>
      <c r="E192" s="14" t="s">
        <v>20</v>
      </c>
      <c r="F192" s="14" t="s">
        <v>20</v>
      </c>
      <c r="G192" s="14">
        <f>SUM(G193:G220)</f>
        <v>28</v>
      </c>
      <c r="H192" s="82" t="s">
        <v>20</v>
      </c>
      <c r="I192" s="83">
        <f t="shared" ref="I192:P192" si="53">SUM(I193:I220)</f>
        <v>189000</v>
      </c>
      <c r="J192" s="83">
        <f t="shared" si="53"/>
        <v>4974.28</v>
      </c>
      <c r="K192" s="83">
        <f t="shared" si="53"/>
        <v>74108.190999999992</v>
      </c>
      <c r="L192" s="83">
        <f t="shared" si="53"/>
        <v>39291.635772000001</v>
      </c>
      <c r="M192" s="83">
        <f t="shared" si="53"/>
        <v>43000</v>
      </c>
      <c r="N192" s="83">
        <f t="shared" si="53"/>
        <v>164</v>
      </c>
      <c r="O192" s="83">
        <f t="shared" si="53"/>
        <v>8752.4</v>
      </c>
      <c r="P192" s="84">
        <f t="shared" si="53"/>
        <v>27053.469999999998</v>
      </c>
    </row>
    <row r="193" spans="1:16" ht="15.75" x14ac:dyDescent="0.25">
      <c r="A193" s="46">
        <v>1</v>
      </c>
      <c r="B193" s="314" t="s">
        <v>1087</v>
      </c>
      <c r="C193" s="157" t="s">
        <v>24</v>
      </c>
      <c r="D193" s="157" t="s">
        <v>32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15"/>
      <c r="C194" s="112" t="s">
        <v>212</v>
      </c>
      <c r="D194" s="112" t="s">
        <v>213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60" t="s">
        <v>214</v>
      </c>
      <c r="C195" s="116" t="s">
        <v>215</v>
      </c>
      <c r="D195" s="112" t="s">
        <v>213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54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60" t="s">
        <v>216</v>
      </c>
      <c r="C196" s="116" t="s">
        <v>217</v>
      </c>
      <c r="D196" s="112" t="s">
        <v>213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54"/>
        <v>0</v>
      </c>
      <c r="M196" s="73">
        <v>3250</v>
      </c>
      <c r="N196" s="114">
        <v>11</v>
      </c>
      <c r="O196" s="73">
        <v>696</v>
      </c>
      <c r="P196" s="9">
        <f t="shared" ref="P196" si="55">+O196*M196/1000</f>
        <v>2262</v>
      </c>
    </row>
    <row r="197" spans="1:16" ht="15.75" x14ac:dyDescent="0.25">
      <c r="A197" s="29">
        <v>5</v>
      </c>
      <c r="B197" s="316" t="s">
        <v>218</v>
      </c>
      <c r="C197" s="116" t="s">
        <v>217</v>
      </c>
      <c r="D197" s="112" t="s">
        <v>213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54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16"/>
      <c r="C198" s="116" t="s">
        <v>217</v>
      </c>
      <c r="D198" s="112" t="s">
        <v>213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54"/>
        <v>0</v>
      </c>
      <c r="M198" s="73">
        <v>0</v>
      </c>
      <c r="N198" s="114">
        <v>0</v>
      </c>
      <c r="O198" s="73">
        <v>0</v>
      </c>
      <c r="P198" s="9">
        <f t="shared" ref="P198:P201" si="56">+O198*M198/1000</f>
        <v>0</v>
      </c>
    </row>
    <row r="199" spans="1:16" ht="15.75" x14ac:dyDescent="0.25">
      <c r="A199" s="29">
        <v>7</v>
      </c>
      <c r="B199" s="316"/>
      <c r="C199" s="116" t="s">
        <v>217</v>
      </c>
      <c r="D199" s="112" t="s">
        <v>213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54"/>
        <v>0</v>
      </c>
      <c r="M199" s="73">
        <v>0</v>
      </c>
      <c r="N199" s="114">
        <v>0</v>
      </c>
      <c r="O199" s="73">
        <v>0</v>
      </c>
      <c r="P199" s="9">
        <f t="shared" si="56"/>
        <v>0</v>
      </c>
    </row>
    <row r="200" spans="1:16" ht="15.75" x14ac:dyDescent="0.25">
      <c r="A200" s="29">
        <v>8</v>
      </c>
      <c r="B200" s="316"/>
      <c r="C200" s="116" t="s">
        <v>217</v>
      </c>
      <c r="D200" s="112" t="s">
        <v>213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54"/>
        <v>0</v>
      </c>
      <c r="M200" s="73">
        <v>0</v>
      </c>
      <c r="N200" s="114">
        <v>0</v>
      </c>
      <c r="O200" s="73">
        <v>0</v>
      </c>
      <c r="P200" s="9">
        <f t="shared" si="56"/>
        <v>0</v>
      </c>
    </row>
    <row r="201" spans="1:16" ht="28.5" x14ac:dyDescent="0.25">
      <c r="A201" s="29">
        <v>9</v>
      </c>
      <c r="B201" s="316"/>
      <c r="C201" s="117" t="s">
        <v>219</v>
      </c>
      <c r="D201" s="112" t="s">
        <v>213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54"/>
        <v>0</v>
      </c>
      <c r="M201" s="73">
        <v>0</v>
      </c>
      <c r="N201" s="114">
        <v>0</v>
      </c>
      <c r="O201" s="73">
        <v>0</v>
      </c>
      <c r="P201" s="9">
        <f t="shared" si="56"/>
        <v>0</v>
      </c>
    </row>
    <row r="202" spans="1:16" ht="15.75" x14ac:dyDescent="0.25">
      <c r="A202" s="29">
        <v>10</v>
      </c>
      <c r="B202" s="161" t="s">
        <v>220</v>
      </c>
      <c r="C202" s="116" t="s">
        <v>37</v>
      </c>
      <c r="D202" s="112" t="s">
        <v>213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61" t="s">
        <v>221</v>
      </c>
      <c r="C203" s="116" t="s">
        <v>217</v>
      </c>
      <c r="D203" s="112" t="s">
        <v>213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>J203*K203/1000</f>
        <v>0</v>
      </c>
      <c r="M203" s="73">
        <v>0</v>
      </c>
      <c r="N203" s="114">
        <v>0</v>
      </c>
      <c r="O203" s="73">
        <v>0</v>
      </c>
      <c r="P203" s="9">
        <f t="shared" ref="P203:P207" si="57">+O203*M203/1000</f>
        <v>0</v>
      </c>
    </row>
    <row r="204" spans="1:16" ht="15.75" x14ac:dyDescent="0.25">
      <c r="A204" s="29">
        <v>12</v>
      </c>
      <c r="B204" s="161" t="s">
        <v>222</v>
      </c>
      <c r="C204" s="116" t="s">
        <v>217</v>
      </c>
      <c r="D204" s="112" t="s">
        <v>213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7"/>
        <v>0</v>
      </c>
    </row>
    <row r="205" spans="1:16" ht="15.75" x14ac:dyDescent="0.25">
      <c r="A205" s="29">
        <v>13</v>
      </c>
      <c r="B205" s="161" t="s">
        <v>223</v>
      </c>
      <c r="C205" s="116" t="s">
        <v>217</v>
      </c>
      <c r="D205" s="112" t="s">
        <v>213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7"/>
        <v>0</v>
      </c>
    </row>
    <row r="206" spans="1:16" ht="15.75" x14ac:dyDescent="0.25">
      <c r="A206" s="29">
        <v>14</v>
      </c>
      <c r="B206" s="161" t="s">
        <v>224</v>
      </c>
      <c r="C206" s="116" t="s">
        <v>217</v>
      </c>
      <c r="D206" s="112" t="s">
        <v>213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>J206*K206/1000</f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61" t="s">
        <v>225</v>
      </c>
      <c r="C207" s="116" t="s">
        <v>217</v>
      </c>
      <c r="D207" s="112" t="s">
        <v>213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>J207*K207/1000</f>
        <v>0</v>
      </c>
      <c r="M207" s="73">
        <v>3250</v>
      </c>
      <c r="N207" s="114">
        <v>11</v>
      </c>
      <c r="O207" s="73">
        <v>569</v>
      </c>
      <c r="P207" s="9">
        <f t="shared" si="57"/>
        <v>1849.25</v>
      </c>
    </row>
    <row r="208" spans="1:16" ht="15.75" x14ac:dyDescent="0.25">
      <c r="A208" s="29">
        <v>16</v>
      </c>
      <c r="B208" s="161" t="s">
        <v>226</v>
      </c>
      <c r="C208" s="116" t="s">
        <v>217</v>
      </c>
      <c r="D208" s="112" t="s">
        <v>213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61" t="s">
        <v>227</v>
      </c>
      <c r="C209" s="116" t="s">
        <v>217</v>
      </c>
      <c r="D209" s="112" t="s">
        <v>213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61" t="s">
        <v>228</v>
      </c>
      <c r="C210" s="116" t="s">
        <v>217</v>
      </c>
      <c r="D210" s="112" t="s">
        <v>213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61" t="s">
        <v>229</v>
      </c>
      <c r="C211" s="116" t="s">
        <v>217</v>
      </c>
      <c r="D211" s="112" t="s">
        <v>213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8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9">+O211*M211/1000</f>
        <v>0</v>
      </c>
    </row>
    <row r="212" spans="1:16" ht="15.75" x14ac:dyDescent="0.25">
      <c r="A212" s="29">
        <v>20</v>
      </c>
      <c r="B212" s="161" t="s">
        <v>230</v>
      </c>
      <c r="C212" s="112" t="s">
        <v>27</v>
      </c>
      <c r="D212" s="112" t="s">
        <v>213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8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61" t="s">
        <v>231</v>
      </c>
      <c r="C213" s="119" t="s">
        <v>217</v>
      </c>
      <c r="D213" s="112" t="s">
        <v>213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8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61" t="s">
        <v>232</v>
      </c>
      <c r="C214" s="116" t="s">
        <v>217</v>
      </c>
      <c r="D214" s="112" t="s">
        <v>213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8"/>
        <v>4333</v>
      </c>
      <c r="M214" s="73">
        <v>2500</v>
      </c>
      <c r="N214" s="114">
        <v>11</v>
      </c>
      <c r="O214" s="73">
        <v>0</v>
      </c>
      <c r="P214" s="9">
        <f t="shared" si="59"/>
        <v>0</v>
      </c>
    </row>
    <row r="215" spans="1:16" ht="15.75" x14ac:dyDescent="0.25">
      <c r="A215" s="29">
        <v>23</v>
      </c>
      <c r="B215" s="161" t="s">
        <v>233</v>
      </c>
      <c r="C215" s="112" t="s">
        <v>27</v>
      </c>
      <c r="D215" s="112" t="s">
        <v>213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9"/>
        <v>0</v>
      </c>
    </row>
    <row r="216" spans="1:16" ht="15.75" x14ac:dyDescent="0.25">
      <c r="A216" s="29">
        <v>24</v>
      </c>
      <c r="B216" s="161" t="s">
        <v>234</v>
      </c>
      <c r="C216" s="112" t="s">
        <v>235</v>
      </c>
      <c r="D216" s="112" t="s">
        <v>213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9"/>
        <v>0</v>
      </c>
    </row>
    <row r="217" spans="1:16" ht="15.75" x14ac:dyDescent="0.25">
      <c r="A217" s="29">
        <v>25</v>
      </c>
      <c r="B217" s="161" t="s">
        <v>236</v>
      </c>
      <c r="C217" s="119" t="s">
        <v>217</v>
      </c>
      <c r="D217" s="112" t="s">
        <v>213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8"/>
        <v>0</v>
      </c>
      <c r="M217" s="73">
        <v>3250</v>
      </c>
      <c r="N217" s="114">
        <v>11</v>
      </c>
      <c r="O217" s="73">
        <v>741</v>
      </c>
      <c r="P217" s="9">
        <f t="shared" si="59"/>
        <v>2408.25</v>
      </c>
    </row>
    <row r="218" spans="1:16" ht="15.75" x14ac:dyDescent="0.25">
      <c r="A218" s="29">
        <v>26</v>
      </c>
      <c r="B218" s="161" t="s">
        <v>237</v>
      </c>
      <c r="C218" s="119" t="s">
        <v>217</v>
      </c>
      <c r="D218" s="112" t="s">
        <v>213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8"/>
        <v>0</v>
      </c>
      <c r="M218" s="73">
        <v>3250</v>
      </c>
      <c r="N218" s="114">
        <v>11</v>
      </c>
      <c r="O218" s="73">
        <v>583</v>
      </c>
      <c r="P218" s="9">
        <f t="shared" si="59"/>
        <v>1894.75</v>
      </c>
    </row>
    <row r="219" spans="1:16" ht="15.75" x14ac:dyDescent="0.25">
      <c r="A219" s="29">
        <v>27</v>
      </c>
      <c r="B219" s="161" t="s">
        <v>238</v>
      </c>
      <c r="C219" s="112" t="s">
        <v>27</v>
      </c>
      <c r="D219" s="112" t="s">
        <v>213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62" t="s">
        <v>239</v>
      </c>
      <c r="C220" s="121" t="s">
        <v>217</v>
      </c>
      <c r="D220" s="163" t="s">
        <v>213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8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303" t="s">
        <v>240</v>
      </c>
      <c r="B221" s="304"/>
      <c r="C221" s="14" t="s">
        <v>0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60">SUM(I222:I244)</f>
        <v>159505</v>
      </c>
      <c r="J221" s="18">
        <f t="shared" si="60"/>
        <v>2089.6899999999996</v>
      </c>
      <c r="K221" s="18">
        <f t="shared" si="60"/>
        <v>24464</v>
      </c>
      <c r="L221" s="18">
        <f t="shared" si="60"/>
        <v>17569.148959999999</v>
      </c>
      <c r="M221" s="18">
        <f t="shared" si="60"/>
        <v>71500</v>
      </c>
      <c r="N221" s="18">
        <f t="shared" si="60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307">
        <v>1</v>
      </c>
      <c r="B222" s="308" t="s">
        <v>241</v>
      </c>
      <c r="C222" s="86" t="s">
        <v>24</v>
      </c>
      <c r="D222" s="47" t="s">
        <v>32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61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305"/>
      <c r="B223" s="306"/>
      <c r="C223" s="106" t="s">
        <v>27</v>
      </c>
      <c r="D223" s="31" t="s">
        <v>28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62">27740/12*3</f>
        <v>6935</v>
      </c>
      <c r="J223" s="125">
        <v>0</v>
      </c>
      <c r="K223" s="34">
        <v>0</v>
      </c>
      <c r="L223" s="32">
        <f t="shared" si="61"/>
        <v>0</v>
      </c>
      <c r="M223" s="33">
        <v>3250</v>
      </c>
      <c r="N223" s="31">
        <v>11.3</v>
      </c>
      <c r="O223" s="125">
        <f t="shared" ref="O223:O244" si="63">N223/100*M223</f>
        <v>367.25</v>
      </c>
      <c r="P223" s="35">
        <f>+O223*M223/1000</f>
        <v>1193.5625</v>
      </c>
    </row>
    <row r="224" spans="1:16" x14ac:dyDescent="0.25">
      <c r="A224" s="305"/>
      <c r="B224" s="306"/>
      <c r="C224" s="36" t="s">
        <v>42</v>
      </c>
      <c r="D224" s="31" t="s">
        <v>28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62"/>
        <v>6935</v>
      </c>
      <c r="J224" s="125">
        <v>0</v>
      </c>
      <c r="K224" s="34">
        <v>0</v>
      </c>
      <c r="L224" s="32">
        <f t="shared" si="61"/>
        <v>0</v>
      </c>
      <c r="M224" s="33">
        <v>3250</v>
      </c>
      <c r="N224" s="31">
        <v>8</v>
      </c>
      <c r="O224" s="125">
        <f t="shared" si="63"/>
        <v>260</v>
      </c>
      <c r="P224" s="35">
        <f t="shared" ref="P224:P240" si="64">+O224*M224/1000</f>
        <v>845</v>
      </c>
    </row>
    <row r="225" spans="1:16" x14ac:dyDescent="0.25">
      <c r="A225" s="29">
        <f>+A222+1</f>
        <v>2</v>
      </c>
      <c r="B225" s="106" t="s">
        <v>242</v>
      </c>
      <c r="C225" s="36" t="s">
        <v>42</v>
      </c>
      <c r="D225" s="36" t="s">
        <v>28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62"/>
        <v>6935</v>
      </c>
      <c r="J225" s="125">
        <v>0</v>
      </c>
      <c r="K225" s="34">
        <v>0</v>
      </c>
      <c r="L225" s="32">
        <f t="shared" si="61"/>
        <v>0</v>
      </c>
      <c r="M225" s="33">
        <v>3250</v>
      </c>
      <c r="N225" s="31">
        <v>8</v>
      </c>
      <c r="O225" s="125">
        <f t="shared" si="63"/>
        <v>260</v>
      </c>
      <c r="P225" s="35">
        <f t="shared" si="64"/>
        <v>845</v>
      </c>
    </row>
    <row r="226" spans="1:16" x14ac:dyDescent="0.25">
      <c r="A226" s="29">
        <f>+A225+1</f>
        <v>3</v>
      </c>
      <c r="B226" s="106" t="s">
        <v>243</v>
      </c>
      <c r="C226" s="106" t="s">
        <v>27</v>
      </c>
      <c r="D226" s="36" t="s">
        <v>28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62"/>
        <v>6935</v>
      </c>
      <c r="J226" s="125">
        <v>0</v>
      </c>
      <c r="K226" s="34">
        <v>0</v>
      </c>
      <c r="L226" s="32">
        <f t="shared" si="61"/>
        <v>0</v>
      </c>
      <c r="M226" s="33">
        <v>3250</v>
      </c>
      <c r="N226" s="33">
        <v>12.5</v>
      </c>
      <c r="O226" s="125">
        <v>766</v>
      </c>
      <c r="P226" s="35">
        <f t="shared" si="64"/>
        <v>2489.5</v>
      </c>
    </row>
    <row r="227" spans="1:16" x14ac:dyDescent="0.25">
      <c r="A227" s="29">
        <f t="shared" ref="A227:A244" si="65">+A226+1</f>
        <v>4</v>
      </c>
      <c r="B227" s="106" t="s">
        <v>244</v>
      </c>
      <c r="C227" s="106" t="s">
        <v>217</v>
      </c>
      <c r="D227" s="36" t="s">
        <v>28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62"/>
        <v>6935</v>
      </c>
      <c r="J227" s="125">
        <v>0</v>
      </c>
      <c r="K227" s="34">
        <v>0</v>
      </c>
      <c r="L227" s="32">
        <f t="shared" si="61"/>
        <v>0</v>
      </c>
      <c r="M227" s="33">
        <v>3250</v>
      </c>
      <c r="N227" s="31">
        <v>8</v>
      </c>
      <c r="O227" s="125">
        <f t="shared" si="63"/>
        <v>260</v>
      </c>
      <c r="P227" s="35">
        <f t="shared" si="64"/>
        <v>845</v>
      </c>
    </row>
    <row r="228" spans="1:16" x14ac:dyDescent="0.25">
      <c r="A228" s="29">
        <f t="shared" si="65"/>
        <v>5</v>
      </c>
      <c r="B228" s="106" t="s">
        <v>245</v>
      </c>
      <c r="C228" s="106" t="s">
        <v>217</v>
      </c>
      <c r="D228" s="36" t="s">
        <v>28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62"/>
        <v>6935</v>
      </c>
      <c r="J228" s="125">
        <v>0</v>
      </c>
      <c r="K228" s="34">
        <v>0</v>
      </c>
      <c r="L228" s="32">
        <f t="shared" si="61"/>
        <v>0</v>
      </c>
      <c r="M228" s="33">
        <v>3250</v>
      </c>
      <c r="N228" s="31">
        <v>8</v>
      </c>
      <c r="O228" s="125">
        <f t="shared" si="63"/>
        <v>260</v>
      </c>
      <c r="P228" s="35">
        <f t="shared" si="64"/>
        <v>845</v>
      </c>
    </row>
    <row r="229" spans="1:16" x14ac:dyDescent="0.25">
      <c r="A229" s="29">
        <f t="shared" si="65"/>
        <v>6</v>
      </c>
      <c r="B229" s="106" t="s">
        <v>246</v>
      </c>
      <c r="C229" s="106" t="s">
        <v>217</v>
      </c>
      <c r="D229" s="36" t="s">
        <v>28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62"/>
        <v>6935</v>
      </c>
      <c r="J229" s="125">
        <v>0</v>
      </c>
      <c r="K229" s="34">
        <v>0</v>
      </c>
      <c r="L229" s="32">
        <f t="shared" si="61"/>
        <v>0</v>
      </c>
      <c r="M229" s="33">
        <v>3250</v>
      </c>
      <c r="N229" s="31">
        <v>8</v>
      </c>
      <c r="O229" s="125">
        <f t="shared" si="63"/>
        <v>260</v>
      </c>
      <c r="P229" s="35">
        <f t="shared" si="64"/>
        <v>845</v>
      </c>
    </row>
    <row r="230" spans="1:16" x14ac:dyDescent="0.25">
      <c r="A230" s="29">
        <f t="shared" si="65"/>
        <v>7</v>
      </c>
      <c r="B230" s="106" t="s">
        <v>247</v>
      </c>
      <c r="C230" s="106" t="s">
        <v>217</v>
      </c>
      <c r="D230" s="36" t="s">
        <v>28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62"/>
        <v>6935</v>
      </c>
      <c r="J230" s="125">
        <v>0</v>
      </c>
      <c r="K230" s="34">
        <v>0</v>
      </c>
      <c r="L230" s="32">
        <f t="shared" si="61"/>
        <v>0</v>
      </c>
      <c r="M230" s="33">
        <v>3250</v>
      </c>
      <c r="N230" s="31">
        <v>8</v>
      </c>
      <c r="O230" s="125">
        <f t="shared" si="63"/>
        <v>260</v>
      </c>
      <c r="P230" s="35">
        <f t="shared" si="64"/>
        <v>845</v>
      </c>
    </row>
    <row r="231" spans="1:16" x14ac:dyDescent="0.25">
      <c r="A231" s="29">
        <f t="shared" si="65"/>
        <v>8</v>
      </c>
      <c r="B231" s="106" t="s">
        <v>248</v>
      </c>
      <c r="C231" s="106" t="s">
        <v>217</v>
      </c>
      <c r="D231" s="36" t="s">
        <v>28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62"/>
        <v>6935</v>
      </c>
      <c r="J231" s="125">
        <v>0</v>
      </c>
      <c r="K231" s="34">
        <v>0</v>
      </c>
      <c r="L231" s="32">
        <f t="shared" si="61"/>
        <v>0</v>
      </c>
      <c r="M231" s="33">
        <v>3250</v>
      </c>
      <c r="N231" s="31">
        <v>8</v>
      </c>
      <c r="O231" s="125">
        <f t="shared" si="63"/>
        <v>260</v>
      </c>
      <c r="P231" s="35">
        <f t="shared" si="64"/>
        <v>845</v>
      </c>
    </row>
    <row r="232" spans="1:16" x14ac:dyDescent="0.25">
      <c r="A232" s="29">
        <f t="shared" si="65"/>
        <v>9</v>
      </c>
      <c r="B232" s="106" t="s">
        <v>249</v>
      </c>
      <c r="C232" s="106" t="s">
        <v>217</v>
      </c>
      <c r="D232" s="36" t="s">
        <v>28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62"/>
        <v>6935</v>
      </c>
      <c r="J232" s="125">
        <v>0</v>
      </c>
      <c r="K232" s="34">
        <v>0</v>
      </c>
      <c r="L232" s="32">
        <f t="shared" si="61"/>
        <v>0</v>
      </c>
      <c r="M232" s="33">
        <v>3250</v>
      </c>
      <c r="N232" s="31">
        <v>8</v>
      </c>
      <c r="O232" s="125">
        <f t="shared" si="63"/>
        <v>260</v>
      </c>
      <c r="P232" s="35">
        <f t="shared" si="64"/>
        <v>845</v>
      </c>
    </row>
    <row r="233" spans="1:16" x14ac:dyDescent="0.25">
      <c r="A233" s="29">
        <f t="shared" si="65"/>
        <v>10</v>
      </c>
      <c r="B233" s="106" t="s">
        <v>250</v>
      </c>
      <c r="C233" s="106" t="s">
        <v>194</v>
      </c>
      <c r="D233" s="36" t="s">
        <v>28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62"/>
        <v>6935</v>
      </c>
      <c r="J233" s="125">
        <v>0</v>
      </c>
      <c r="K233" s="34">
        <v>0</v>
      </c>
      <c r="L233" s="32">
        <f t="shared" si="61"/>
        <v>0</v>
      </c>
      <c r="M233" s="33">
        <v>3250</v>
      </c>
      <c r="N233" s="31">
        <v>8</v>
      </c>
      <c r="O233" s="125">
        <f t="shared" si="63"/>
        <v>260</v>
      </c>
      <c r="P233" s="35">
        <f t="shared" si="64"/>
        <v>845</v>
      </c>
    </row>
    <row r="234" spans="1:16" x14ac:dyDescent="0.25">
      <c r="A234" s="29">
        <f t="shared" si="65"/>
        <v>11</v>
      </c>
      <c r="B234" s="106" t="s">
        <v>251</v>
      </c>
      <c r="C234" s="106" t="s">
        <v>217</v>
      </c>
      <c r="D234" s="36" t="s">
        <v>28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62"/>
        <v>6935</v>
      </c>
      <c r="J234" s="125">
        <v>0</v>
      </c>
      <c r="K234" s="34">
        <v>0</v>
      </c>
      <c r="L234" s="32">
        <f t="shared" si="61"/>
        <v>0</v>
      </c>
      <c r="M234" s="33">
        <v>3250</v>
      </c>
      <c r="N234" s="31">
        <v>8</v>
      </c>
      <c r="O234" s="125">
        <v>0</v>
      </c>
      <c r="P234" s="35">
        <f t="shared" si="64"/>
        <v>0</v>
      </c>
    </row>
    <row r="235" spans="1:16" x14ac:dyDescent="0.25">
      <c r="A235" s="29">
        <f t="shared" si="65"/>
        <v>12</v>
      </c>
      <c r="B235" s="106" t="s">
        <v>252</v>
      </c>
      <c r="C235" s="106" t="s">
        <v>217</v>
      </c>
      <c r="D235" s="36" t="s">
        <v>28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62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5"/>
        <v>13</v>
      </c>
      <c r="B236" s="106" t="s">
        <v>253</v>
      </c>
      <c r="C236" s="106" t="s">
        <v>217</v>
      </c>
      <c r="D236" s="36" t="s">
        <v>28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61"/>
        <v>3299.9489600000002</v>
      </c>
      <c r="M236" s="33">
        <v>3250</v>
      </c>
      <c r="N236" s="31">
        <v>8</v>
      </c>
      <c r="O236" s="125">
        <v>200</v>
      </c>
      <c r="P236" s="35">
        <f t="shared" si="64"/>
        <v>650</v>
      </c>
    </row>
    <row r="237" spans="1:16" x14ac:dyDescent="0.25">
      <c r="A237" s="305">
        <f t="shared" si="65"/>
        <v>14</v>
      </c>
      <c r="B237" s="306" t="s">
        <v>254</v>
      </c>
      <c r="C237" s="106" t="s">
        <v>217</v>
      </c>
      <c r="D237" s="36" t="s">
        <v>28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62"/>
        <v>6935</v>
      </c>
      <c r="J237" s="125">
        <v>0</v>
      </c>
      <c r="K237" s="34">
        <v>0</v>
      </c>
      <c r="L237" s="32">
        <f t="shared" si="61"/>
        <v>0</v>
      </c>
      <c r="M237" s="33">
        <v>3250</v>
      </c>
      <c r="N237" s="31">
        <v>8</v>
      </c>
      <c r="O237" s="125">
        <f t="shared" si="63"/>
        <v>260</v>
      </c>
      <c r="P237" s="35">
        <f t="shared" si="64"/>
        <v>845</v>
      </c>
    </row>
    <row r="238" spans="1:16" x14ac:dyDescent="0.25">
      <c r="A238" s="305"/>
      <c r="B238" s="306"/>
      <c r="C238" s="106" t="s">
        <v>194</v>
      </c>
      <c r="D238" s="36">
        <v>0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62"/>
        <v>6935</v>
      </c>
      <c r="J238" s="125">
        <v>0</v>
      </c>
      <c r="K238" s="34">
        <v>0</v>
      </c>
      <c r="L238" s="32">
        <f t="shared" si="61"/>
        <v>0</v>
      </c>
      <c r="M238" s="33">
        <v>3250</v>
      </c>
      <c r="N238" s="31">
        <v>8</v>
      </c>
      <c r="O238" s="125">
        <f t="shared" si="63"/>
        <v>260</v>
      </c>
      <c r="P238" s="35">
        <f t="shared" si="64"/>
        <v>845</v>
      </c>
    </row>
    <row r="239" spans="1:16" x14ac:dyDescent="0.25">
      <c r="A239" s="29">
        <v>15</v>
      </c>
      <c r="B239" s="106" t="s">
        <v>255</v>
      </c>
      <c r="C239" s="106" t="s">
        <v>217</v>
      </c>
      <c r="D239" s="36" t="s">
        <v>28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62"/>
        <v>6935</v>
      </c>
      <c r="J239" s="125">
        <v>542.79999999999995</v>
      </c>
      <c r="K239" s="34">
        <v>9000</v>
      </c>
      <c r="L239" s="32">
        <f t="shared" si="61"/>
        <v>4885.2</v>
      </c>
      <c r="M239" s="33">
        <v>3250</v>
      </c>
      <c r="N239" s="31">
        <v>8</v>
      </c>
      <c r="O239" s="125">
        <f t="shared" si="63"/>
        <v>260</v>
      </c>
      <c r="P239" s="35">
        <f t="shared" si="64"/>
        <v>845</v>
      </c>
    </row>
    <row r="240" spans="1:16" x14ac:dyDescent="0.25">
      <c r="A240" s="29">
        <f t="shared" si="65"/>
        <v>16</v>
      </c>
      <c r="B240" s="106" t="s">
        <v>256</v>
      </c>
      <c r="C240" s="106" t="s">
        <v>194</v>
      </c>
      <c r="D240" s="36" t="s">
        <v>28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62"/>
        <v>6935</v>
      </c>
      <c r="J240" s="125">
        <v>0</v>
      </c>
      <c r="K240" s="34">
        <v>0</v>
      </c>
      <c r="L240" s="32">
        <f t="shared" si="61"/>
        <v>0</v>
      </c>
      <c r="M240" s="33">
        <v>3250</v>
      </c>
      <c r="N240" s="31">
        <v>8</v>
      </c>
      <c r="O240" s="125">
        <v>0</v>
      </c>
      <c r="P240" s="35">
        <f t="shared" si="64"/>
        <v>0</v>
      </c>
    </row>
    <row r="241" spans="1:16" x14ac:dyDescent="0.25">
      <c r="A241" s="29">
        <f t="shared" si="65"/>
        <v>17</v>
      </c>
      <c r="B241" s="106" t="s">
        <v>257</v>
      </c>
      <c r="C241" s="106" t="s">
        <v>217</v>
      </c>
      <c r="D241" s="36" t="s">
        <v>28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62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3"/>
        <v>260</v>
      </c>
      <c r="P241" s="35">
        <f>+O241*M241/1000</f>
        <v>845</v>
      </c>
    </row>
    <row r="242" spans="1:16" x14ac:dyDescent="0.25">
      <c r="A242" s="29">
        <f t="shared" si="65"/>
        <v>18</v>
      </c>
      <c r="B242" s="106" t="s">
        <v>258</v>
      </c>
      <c r="C242" s="106" t="s">
        <v>217</v>
      </c>
      <c r="D242" s="36" t="s">
        <v>28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62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5"/>
        <v>19</v>
      </c>
      <c r="B243" s="106" t="s">
        <v>259</v>
      </c>
      <c r="C243" s="106" t="s">
        <v>260</v>
      </c>
      <c r="D243" s="36" t="s">
        <v>28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62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3"/>
        <v>367.25</v>
      </c>
      <c r="P243" s="35">
        <f>+O243*M243/1000</f>
        <v>1193.5625</v>
      </c>
    </row>
    <row r="244" spans="1:16" ht="15.75" thickBot="1" x14ac:dyDescent="0.3">
      <c r="A244" s="37">
        <f t="shared" si="65"/>
        <v>20</v>
      </c>
      <c r="B244" s="107" t="s">
        <v>261</v>
      </c>
      <c r="C244" s="107" t="s">
        <v>217</v>
      </c>
      <c r="D244" s="39" t="s">
        <v>28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62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3"/>
        <v>260</v>
      </c>
      <c r="P244" s="35">
        <f>+O244*M244/1000</f>
        <v>845</v>
      </c>
    </row>
    <row r="245" spans="1:16" ht="15.75" thickBot="1" x14ac:dyDescent="0.3">
      <c r="A245" s="303" t="s">
        <v>262</v>
      </c>
      <c r="B245" s="304"/>
      <c r="C245" s="14" t="s">
        <v>0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6">+SUM(I246:I261)</f>
        <v>108360</v>
      </c>
      <c r="J245" s="18">
        <f t="shared" si="66"/>
        <v>149</v>
      </c>
      <c r="K245" s="18">
        <f t="shared" si="66"/>
        <v>25296</v>
      </c>
      <c r="L245" s="18">
        <f t="shared" si="66"/>
        <v>1902.5039999999999</v>
      </c>
      <c r="M245" s="18">
        <f t="shared" si="66"/>
        <v>48750</v>
      </c>
      <c r="N245" s="18">
        <f t="shared" si="66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301" t="s">
        <v>263</v>
      </c>
      <c r="C246" s="47" t="s">
        <v>33</v>
      </c>
      <c r="D246" s="47" t="s">
        <v>32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7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302"/>
      <c r="C247" s="31" t="s">
        <v>264</v>
      </c>
      <c r="D247" s="31" t="s">
        <v>28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7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8">+A247+1</f>
        <v>3</v>
      </c>
      <c r="B248" s="302"/>
      <c r="C248" s="31" t="s">
        <v>264</v>
      </c>
      <c r="D248" s="31" t="s">
        <v>28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7"/>
        <v>0</v>
      </c>
      <c r="M248" s="7">
        <v>0</v>
      </c>
      <c r="N248" s="8">
        <v>0</v>
      </c>
      <c r="O248" s="4">
        <v>0</v>
      </c>
      <c r="P248" s="9">
        <f t="shared" ref="P248:P261" si="69">+O248*M248/1000</f>
        <v>0</v>
      </c>
    </row>
    <row r="249" spans="1:16" x14ac:dyDescent="0.25">
      <c r="A249" s="29">
        <f t="shared" si="68"/>
        <v>4</v>
      </c>
      <c r="B249" s="36" t="s">
        <v>265</v>
      </c>
      <c r="C249" s="31" t="s">
        <v>42</v>
      </c>
      <c r="D249" s="31" t="s">
        <v>28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7"/>
        <v>0</v>
      </c>
      <c r="M249" s="7">
        <v>3250</v>
      </c>
      <c r="N249" s="8">
        <v>9.4</v>
      </c>
      <c r="O249" s="4">
        <v>568</v>
      </c>
      <c r="P249" s="9">
        <f t="shared" si="69"/>
        <v>1846</v>
      </c>
    </row>
    <row r="250" spans="1:16" x14ac:dyDescent="0.25">
      <c r="A250" s="29">
        <f t="shared" si="68"/>
        <v>5</v>
      </c>
      <c r="B250" s="36" t="s">
        <v>266</v>
      </c>
      <c r="C250" s="31" t="s">
        <v>42</v>
      </c>
      <c r="D250" s="31" t="s">
        <v>28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7"/>
        <v>0</v>
      </c>
      <c r="M250" s="7">
        <v>3250</v>
      </c>
      <c r="N250" s="8">
        <v>9.4</v>
      </c>
      <c r="O250" s="4">
        <v>600</v>
      </c>
      <c r="P250" s="9">
        <f t="shared" si="69"/>
        <v>1950</v>
      </c>
    </row>
    <row r="251" spans="1:16" x14ac:dyDescent="0.25">
      <c r="A251" s="29">
        <f t="shared" si="68"/>
        <v>6</v>
      </c>
      <c r="B251" s="36" t="s">
        <v>267</v>
      </c>
      <c r="C251" s="31" t="s">
        <v>42</v>
      </c>
      <c r="D251" s="31" t="s">
        <v>28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7"/>
        <v>0</v>
      </c>
      <c r="M251" s="7">
        <v>3250</v>
      </c>
      <c r="N251" s="8">
        <v>9.4</v>
      </c>
      <c r="O251" s="4">
        <v>778</v>
      </c>
      <c r="P251" s="9">
        <f t="shared" si="69"/>
        <v>2528.5</v>
      </c>
    </row>
    <row r="252" spans="1:16" x14ac:dyDescent="0.25">
      <c r="A252" s="29">
        <f t="shared" si="68"/>
        <v>7</v>
      </c>
      <c r="B252" s="36" t="s">
        <v>268</v>
      </c>
      <c r="C252" s="31" t="s">
        <v>42</v>
      </c>
      <c r="D252" s="36" t="s">
        <v>28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7"/>
        <v>0</v>
      </c>
      <c r="M252" s="7">
        <v>3250</v>
      </c>
      <c r="N252" s="8">
        <v>9.4</v>
      </c>
      <c r="O252" s="4">
        <v>1130</v>
      </c>
      <c r="P252" s="9">
        <f t="shared" si="69"/>
        <v>3672.5</v>
      </c>
    </row>
    <row r="253" spans="1:16" x14ac:dyDescent="0.25">
      <c r="A253" s="29">
        <f t="shared" si="68"/>
        <v>8</v>
      </c>
      <c r="B253" s="36" t="s">
        <v>269</v>
      </c>
      <c r="C253" s="31" t="s">
        <v>42</v>
      </c>
      <c r="D253" s="36" t="s">
        <v>28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7"/>
        <v>0</v>
      </c>
      <c r="M253" s="7">
        <v>3250</v>
      </c>
      <c r="N253" s="8">
        <v>9.4</v>
      </c>
      <c r="O253" s="4">
        <v>325</v>
      </c>
      <c r="P253" s="9">
        <f t="shared" si="69"/>
        <v>1056.25</v>
      </c>
    </row>
    <row r="254" spans="1:16" x14ac:dyDescent="0.25">
      <c r="A254" s="29">
        <f t="shared" si="68"/>
        <v>9</v>
      </c>
      <c r="B254" s="36" t="s">
        <v>270</v>
      </c>
      <c r="C254" s="31" t="s">
        <v>42</v>
      </c>
      <c r="D254" s="36" t="s">
        <v>28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7"/>
        <v>0</v>
      </c>
      <c r="M254" s="7">
        <v>3250</v>
      </c>
      <c r="N254" s="8">
        <v>9.4</v>
      </c>
      <c r="O254" s="4">
        <v>696</v>
      </c>
      <c r="P254" s="9">
        <f t="shared" si="69"/>
        <v>2262</v>
      </c>
    </row>
    <row r="255" spans="1:16" x14ac:dyDescent="0.25">
      <c r="A255" s="29">
        <f t="shared" si="68"/>
        <v>10</v>
      </c>
      <c r="B255" s="36" t="s">
        <v>271</v>
      </c>
      <c r="C255" s="31" t="s">
        <v>42</v>
      </c>
      <c r="D255" s="36" t="s">
        <v>28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7"/>
        <v>0</v>
      </c>
      <c r="M255" s="7">
        <v>3250</v>
      </c>
      <c r="N255" s="8">
        <v>9.4</v>
      </c>
      <c r="O255" s="4">
        <v>790</v>
      </c>
      <c r="P255" s="9">
        <f t="shared" si="69"/>
        <v>2567.5</v>
      </c>
    </row>
    <row r="256" spans="1:16" x14ac:dyDescent="0.25">
      <c r="A256" s="29">
        <f t="shared" si="68"/>
        <v>11</v>
      </c>
      <c r="B256" s="36" t="s">
        <v>272</v>
      </c>
      <c r="C256" s="31" t="s">
        <v>42</v>
      </c>
      <c r="D256" s="36" t="s">
        <v>28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7"/>
        <v>0</v>
      </c>
      <c r="M256" s="7">
        <v>3250</v>
      </c>
      <c r="N256" s="8">
        <v>9.4</v>
      </c>
      <c r="O256" s="4">
        <v>858</v>
      </c>
      <c r="P256" s="9">
        <f t="shared" si="69"/>
        <v>2788.5</v>
      </c>
    </row>
    <row r="257" spans="1:16" x14ac:dyDescent="0.25">
      <c r="A257" s="29">
        <f t="shared" si="68"/>
        <v>12</v>
      </c>
      <c r="B257" s="36" t="s">
        <v>273</v>
      </c>
      <c r="C257" s="31" t="s">
        <v>42</v>
      </c>
      <c r="D257" s="36" t="s">
        <v>28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7"/>
        <v>0</v>
      </c>
      <c r="M257" s="7">
        <v>3250</v>
      </c>
      <c r="N257" s="8">
        <v>9.4</v>
      </c>
      <c r="O257" s="4">
        <v>714</v>
      </c>
      <c r="P257" s="9">
        <f t="shared" si="69"/>
        <v>2320.5</v>
      </c>
    </row>
    <row r="258" spans="1:16" x14ac:dyDescent="0.25">
      <c r="A258" s="29">
        <f t="shared" si="68"/>
        <v>13</v>
      </c>
      <c r="B258" s="36" t="s">
        <v>274</v>
      </c>
      <c r="C258" s="31" t="s">
        <v>42</v>
      </c>
      <c r="D258" s="36" t="s">
        <v>28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7"/>
        <v>0</v>
      </c>
      <c r="M258" s="7">
        <v>3250</v>
      </c>
      <c r="N258" s="8">
        <v>9.4</v>
      </c>
      <c r="O258" s="4">
        <f>1164</f>
        <v>1164</v>
      </c>
      <c r="P258" s="9">
        <f t="shared" si="69"/>
        <v>3783</v>
      </c>
    </row>
    <row r="259" spans="1:16" x14ac:dyDescent="0.25">
      <c r="A259" s="29">
        <f t="shared" si="68"/>
        <v>14</v>
      </c>
      <c r="B259" s="36" t="s">
        <v>275</v>
      </c>
      <c r="C259" s="31" t="s">
        <v>42</v>
      </c>
      <c r="D259" s="36" t="s">
        <v>28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7"/>
        <v>0</v>
      </c>
      <c r="M259" s="7">
        <v>3250</v>
      </c>
      <c r="N259" s="8">
        <v>9.4</v>
      </c>
      <c r="O259" s="4">
        <v>1299</v>
      </c>
      <c r="P259" s="9">
        <f t="shared" si="69"/>
        <v>4221.75</v>
      </c>
    </row>
    <row r="260" spans="1:16" x14ac:dyDescent="0.25">
      <c r="A260" s="29">
        <f t="shared" si="68"/>
        <v>15</v>
      </c>
      <c r="B260" s="36" t="s">
        <v>276</v>
      </c>
      <c r="C260" s="31" t="s">
        <v>42</v>
      </c>
      <c r="D260" s="36" t="s">
        <v>28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7"/>
        <v>0</v>
      </c>
      <c r="M260" s="7">
        <v>3250</v>
      </c>
      <c r="N260" s="8">
        <v>9.4</v>
      </c>
      <c r="O260" s="4">
        <v>2804.75</v>
      </c>
      <c r="P260" s="9">
        <f t="shared" si="69"/>
        <v>9115.4375</v>
      </c>
    </row>
    <row r="261" spans="1:16" ht="15.75" thickBot="1" x14ac:dyDescent="0.3">
      <c r="A261" s="37">
        <f t="shared" si="68"/>
        <v>16</v>
      </c>
      <c r="B261" s="39" t="s">
        <v>277</v>
      </c>
      <c r="C261" s="39" t="s">
        <v>42</v>
      </c>
      <c r="D261" s="39" t="s">
        <v>28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7"/>
        <v>0</v>
      </c>
      <c r="M261" s="88">
        <v>3250</v>
      </c>
      <c r="N261" s="79">
        <v>9.4</v>
      </c>
      <c r="O261" s="61">
        <v>650</v>
      </c>
      <c r="P261" s="81">
        <f t="shared" si="69"/>
        <v>2112.5</v>
      </c>
    </row>
    <row r="262" spans="1:16" ht="15.75" thickBot="1" x14ac:dyDescent="0.3">
      <c r="A262" s="303" t="s">
        <v>278</v>
      </c>
      <c r="B262" s="304"/>
      <c r="C262" s="14" t="s">
        <v>0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>SUM(I263:I282)</f>
        <v>136195.4</v>
      </c>
      <c r="J262" s="18">
        <f>SUM(J263:J282)</f>
        <v>3031.9965999999999</v>
      </c>
      <c r="K262" s="18">
        <f>SUM(K263:K282)</f>
        <v>37500</v>
      </c>
      <c r="L262" s="18">
        <f>SUM(L263:L282)</f>
        <v>37899.957500000004</v>
      </c>
      <c r="M262" s="18">
        <f t="shared" ref="M262:N262" si="70">SUM(M263:M282)</f>
        <v>55250</v>
      </c>
      <c r="N262" s="18">
        <f t="shared" si="70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301" t="s">
        <v>279</v>
      </c>
      <c r="C263" s="47" t="s">
        <v>280</v>
      </c>
      <c r="D263" s="47" t="s">
        <v>32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302"/>
      <c r="C264" s="31" t="s">
        <v>282</v>
      </c>
      <c r="D264" s="31" t="s">
        <v>28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71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72">+A264+1</f>
        <v>3</v>
      </c>
      <c r="B265" s="302"/>
      <c r="C265" s="31" t="s">
        <v>282</v>
      </c>
      <c r="D265" s="31" t="s">
        <v>28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71"/>
        <v>11279.4375</v>
      </c>
      <c r="M265" s="7">
        <v>0</v>
      </c>
      <c r="N265" s="131">
        <v>0</v>
      </c>
      <c r="O265" s="5">
        <v>0</v>
      </c>
      <c r="P265" s="9">
        <f t="shared" ref="P265:P281" si="73">+O265*M265/1000</f>
        <v>0</v>
      </c>
    </row>
    <row r="266" spans="1:16" x14ac:dyDescent="0.25">
      <c r="A266" s="29">
        <f t="shared" si="72"/>
        <v>4</v>
      </c>
      <c r="B266" s="36" t="s">
        <v>284</v>
      </c>
      <c r="C266" s="36" t="s">
        <v>285</v>
      </c>
      <c r="D266" s="36" t="s">
        <v>28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4">6720*1</f>
        <v>6720</v>
      </c>
      <c r="J266" s="4">
        <v>0</v>
      </c>
      <c r="K266" s="4">
        <v>0</v>
      </c>
      <c r="L266" s="6">
        <f t="shared" si="71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3"/>
        <v>1999.9671249999999</v>
      </c>
    </row>
    <row r="267" spans="1:16" x14ac:dyDescent="0.25">
      <c r="A267" s="29">
        <f t="shared" si="72"/>
        <v>5</v>
      </c>
      <c r="B267" s="36" t="s">
        <v>286</v>
      </c>
      <c r="C267" s="36" t="s">
        <v>287</v>
      </c>
      <c r="D267" s="36" t="s">
        <v>28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4"/>
        <v>6720</v>
      </c>
      <c r="J267" s="4">
        <v>0</v>
      </c>
      <c r="K267" s="4">
        <v>0</v>
      </c>
      <c r="L267" s="6">
        <f t="shared" si="71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3"/>
        <v>5492.4577499999996</v>
      </c>
    </row>
    <row r="268" spans="1:16" x14ac:dyDescent="0.25">
      <c r="A268" s="29">
        <f t="shared" si="72"/>
        <v>6</v>
      </c>
      <c r="B268" s="36" t="s">
        <v>288</v>
      </c>
      <c r="C268" s="36" t="s">
        <v>289</v>
      </c>
      <c r="D268" s="36" t="s">
        <v>28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4"/>
        <v>6720</v>
      </c>
      <c r="J268" s="4">
        <v>0</v>
      </c>
      <c r="K268" s="4">
        <v>0</v>
      </c>
      <c r="L268" s="6">
        <f t="shared" si="71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3"/>
        <v>9299.9867999999988</v>
      </c>
    </row>
    <row r="269" spans="1:16" x14ac:dyDescent="0.25">
      <c r="A269" s="29">
        <f t="shared" si="72"/>
        <v>7</v>
      </c>
      <c r="B269" s="36" t="s">
        <v>290</v>
      </c>
      <c r="C269" s="36" t="s">
        <v>285</v>
      </c>
      <c r="D269" s="36" t="s">
        <v>28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4"/>
        <v>6720</v>
      </c>
      <c r="J269" s="4">
        <v>0</v>
      </c>
      <c r="K269" s="4">
        <v>0</v>
      </c>
      <c r="L269" s="6">
        <f t="shared" si="71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3"/>
        <v>4986.0196750000005</v>
      </c>
    </row>
    <row r="270" spans="1:16" x14ac:dyDescent="0.25">
      <c r="A270" s="29">
        <f t="shared" si="72"/>
        <v>8</v>
      </c>
      <c r="B270" s="36" t="s">
        <v>291</v>
      </c>
      <c r="C270" s="36" t="s">
        <v>287</v>
      </c>
      <c r="D270" s="36" t="s">
        <v>28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4"/>
        <v>6720</v>
      </c>
      <c r="J270" s="4">
        <v>0</v>
      </c>
      <c r="K270" s="4">
        <v>0</v>
      </c>
      <c r="L270" s="6">
        <f t="shared" si="71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3"/>
        <v>2500.0127749999997</v>
      </c>
    </row>
    <row r="271" spans="1:16" x14ac:dyDescent="0.25">
      <c r="A271" s="29">
        <f t="shared" si="72"/>
        <v>9</v>
      </c>
      <c r="B271" s="36" t="s">
        <v>292</v>
      </c>
      <c r="C271" s="36" t="s">
        <v>287</v>
      </c>
      <c r="D271" s="36" t="s">
        <v>28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4"/>
        <v>6720</v>
      </c>
      <c r="J271" s="4">
        <v>0</v>
      </c>
      <c r="K271" s="4">
        <v>0</v>
      </c>
      <c r="L271" s="6">
        <f t="shared" si="71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3"/>
        <v>5000.0255499999994</v>
      </c>
    </row>
    <row r="272" spans="1:16" x14ac:dyDescent="0.25">
      <c r="A272" s="29">
        <f t="shared" si="72"/>
        <v>10</v>
      </c>
      <c r="B272" s="36" t="s">
        <v>293</v>
      </c>
      <c r="C272" s="36" t="s">
        <v>287</v>
      </c>
      <c r="D272" s="36" t="s">
        <v>28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4"/>
        <v>6720</v>
      </c>
      <c r="J272" s="4">
        <v>0</v>
      </c>
      <c r="K272" s="4">
        <v>0</v>
      </c>
      <c r="L272" s="6">
        <f t="shared" si="71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3"/>
        <v>5099.5031749999998</v>
      </c>
    </row>
    <row r="273" spans="1:16" x14ac:dyDescent="0.25">
      <c r="A273" s="29">
        <f t="shared" si="72"/>
        <v>11</v>
      </c>
      <c r="B273" s="36" t="s">
        <v>295</v>
      </c>
      <c r="C273" s="36" t="s">
        <v>296</v>
      </c>
      <c r="D273" s="36" t="s">
        <v>28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4"/>
        <v>6720</v>
      </c>
      <c r="J273" s="4">
        <v>0</v>
      </c>
      <c r="K273" s="4">
        <v>0</v>
      </c>
      <c r="L273" s="6">
        <f t="shared" si="71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3"/>
        <v>3664.5115000000005</v>
      </c>
    </row>
    <row r="274" spans="1:16" x14ac:dyDescent="0.25">
      <c r="A274" s="29">
        <f t="shared" si="72"/>
        <v>12</v>
      </c>
      <c r="B274" s="36" t="s">
        <v>297</v>
      </c>
      <c r="C274" s="36" t="s">
        <v>287</v>
      </c>
      <c r="D274" s="36" t="s">
        <v>28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4"/>
        <v>6720</v>
      </c>
      <c r="J274" s="4">
        <v>0</v>
      </c>
      <c r="K274" s="4">
        <v>0</v>
      </c>
      <c r="L274" s="6">
        <f t="shared" si="71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3"/>
        <v>2497.3552499999996</v>
      </c>
    </row>
    <row r="275" spans="1:16" x14ac:dyDescent="0.25">
      <c r="A275" s="29">
        <f t="shared" si="72"/>
        <v>13</v>
      </c>
      <c r="B275" s="36" t="s">
        <v>298</v>
      </c>
      <c r="C275" s="36" t="s">
        <v>287</v>
      </c>
      <c r="D275" s="36" t="s">
        <v>28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4"/>
        <v>6720</v>
      </c>
      <c r="J275" s="4">
        <v>0</v>
      </c>
      <c r="K275" s="4">
        <v>0</v>
      </c>
      <c r="L275" s="6">
        <f t="shared" si="71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3"/>
        <v>4503.5711499999998</v>
      </c>
    </row>
    <row r="276" spans="1:16" x14ac:dyDescent="0.25">
      <c r="A276" s="29">
        <f t="shared" si="72"/>
        <v>14</v>
      </c>
      <c r="B276" s="36" t="s">
        <v>299</v>
      </c>
      <c r="C276" s="36" t="s">
        <v>285</v>
      </c>
      <c r="D276" s="36" t="s">
        <v>28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4"/>
        <v>6720</v>
      </c>
      <c r="J276" s="4">
        <v>0</v>
      </c>
      <c r="K276" s="4">
        <v>0</v>
      </c>
      <c r="L276" s="6">
        <f t="shared" si="71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3"/>
        <v>2499.8691250000002</v>
      </c>
    </row>
    <row r="277" spans="1:16" x14ac:dyDescent="0.25">
      <c r="A277" s="29">
        <f t="shared" si="72"/>
        <v>15</v>
      </c>
      <c r="B277" s="36" t="s">
        <v>300</v>
      </c>
      <c r="C277" s="36" t="s">
        <v>296</v>
      </c>
      <c r="D277" s="36" t="s">
        <v>28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4"/>
        <v>6720</v>
      </c>
      <c r="J277" s="4">
        <v>0</v>
      </c>
      <c r="K277" s="4">
        <v>0</v>
      </c>
      <c r="L277" s="6">
        <f t="shared" si="71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3"/>
        <v>2499.8691250000002</v>
      </c>
    </row>
    <row r="278" spans="1:16" x14ac:dyDescent="0.25">
      <c r="A278" s="29">
        <f t="shared" si="72"/>
        <v>16</v>
      </c>
      <c r="B278" s="36" t="s">
        <v>301</v>
      </c>
      <c r="C278" s="36" t="s">
        <v>289</v>
      </c>
      <c r="D278" s="36" t="s">
        <v>28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4"/>
        <v>6720</v>
      </c>
      <c r="J278" s="4">
        <v>0</v>
      </c>
      <c r="K278" s="4">
        <v>0</v>
      </c>
      <c r="L278" s="6">
        <f t="shared" si="71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3"/>
        <v>7077.9545525000003</v>
      </c>
    </row>
    <row r="279" spans="1:16" x14ac:dyDescent="0.25">
      <c r="A279" s="29">
        <f t="shared" si="72"/>
        <v>17</v>
      </c>
      <c r="B279" s="36" t="s">
        <v>302</v>
      </c>
      <c r="C279" s="36" t="s">
        <v>287</v>
      </c>
      <c r="D279" s="36" t="s">
        <v>28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4"/>
        <v>6720</v>
      </c>
      <c r="J279" s="4">
        <v>0</v>
      </c>
      <c r="K279" s="4">
        <v>0</v>
      </c>
      <c r="L279" s="6">
        <f t="shared" si="71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3"/>
        <v>6500.0188499999995</v>
      </c>
    </row>
    <row r="280" spans="1:16" x14ac:dyDescent="0.25">
      <c r="A280" s="29">
        <f t="shared" si="72"/>
        <v>18</v>
      </c>
      <c r="B280" s="36" t="s">
        <v>303</v>
      </c>
      <c r="C280" s="36" t="s">
        <v>287</v>
      </c>
      <c r="D280" s="36" t="s">
        <v>28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4"/>
        <v>6720</v>
      </c>
      <c r="J280" s="4">
        <v>0</v>
      </c>
      <c r="K280" s="4">
        <v>0</v>
      </c>
      <c r="L280" s="6">
        <f t="shared" si="71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3"/>
        <v>2999.9866000000002</v>
      </c>
    </row>
    <row r="281" spans="1:16" x14ac:dyDescent="0.25">
      <c r="A281" s="29">
        <f t="shared" si="72"/>
        <v>19</v>
      </c>
      <c r="B281" s="36" t="s">
        <v>304</v>
      </c>
      <c r="C281" s="36" t="s">
        <v>287</v>
      </c>
      <c r="D281" s="36" t="s">
        <v>28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4"/>
        <v>6720</v>
      </c>
      <c r="J281" s="4">
        <v>0</v>
      </c>
      <c r="K281" s="4">
        <v>0</v>
      </c>
      <c r="L281" s="6">
        <f t="shared" si="71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3"/>
        <v>4605.4908249999999</v>
      </c>
    </row>
    <row r="282" spans="1:16" ht="15.75" thickBot="1" x14ac:dyDescent="0.3">
      <c r="A282" s="37">
        <f t="shared" si="72"/>
        <v>20</v>
      </c>
      <c r="B282" s="39" t="s">
        <v>305</v>
      </c>
      <c r="C282" s="39" t="s">
        <v>285</v>
      </c>
      <c r="D282" s="39" t="s">
        <v>28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4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303" t="s">
        <v>306</v>
      </c>
      <c r="B283" s="304"/>
      <c r="C283" s="14" t="s">
        <v>0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5">SUM(I284:I285)</f>
        <v>4642</v>
      </c>
      <c r="J283" s="18">
        <f t="shared" si="75"/>
        <v>507</v>
      </c>
      <c r="K283" s="18">
        <f t="shared" si="75"/>
        <v>11000</v>
      </c>
      <c r="L283" s="18">
        <f t="shared" si="75"/>
        <v>5577</v>
      </c>
      <c r="M283" s="18">
        <f t="shared" si="75"/>
        <v>0</v>
      </c>
      <c r="N283" s="18">
        <f t="shared" si="75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301" t="s">
        <v>307</v>
      </c>
      <c r="C284" s="47" t="s">
        <v>24</v>
      </c>
      <c r="D284" s="47" t="s">
        <v>32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302"/>
      <c r="C285" s="31" t="s">
        <v>34</v>
      </c>
      <c r="D285" s="31" t="s">
        <v>28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3">
    <mergeCell ref="A16:B16"/>
    <mergeCell ref="A69:B69"/>
    <mergeCell ref="A192:B192"/>
    <mergeCell ref="A161:A163"/>
    <mergeCell ref="B161:B163"/>
    <mergeCell ref="A164:A165"/>
    <mergeCell ref="B164:B165"/>
    <mergeCell ref="A177:B177"/>
    <mergeCell ref="B178:B179"/>
    <mergeCell ref="A167:A168"/>
    <mergeCell ref="B167:B168"/>
    <mergeCell ref="B90:B91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B53:B55"/>
    <mergeCell ref="A121:B121"/>
    <mergeCell ref="B122:B124"/>
    <mergeCell ref="B193:B194"/>
    <mergeCell ref="B197:B201"/>
    <mergeCell ref="A222:A224"/>
    <mergeCell ref="B222:B224"/>
    <mergeCell ref="B70:B72"/>
    <mergeCell ref="A89:B89"/>
    <mergeCell ref="A103:B103"/>
    <mergeCell ref="B104:B106"/>
    <mergeCell ref="A141:B141"/>
    <mergeCell ref="A160:B160"/>
    <mergeCell ref="A221:B221"/>
    <mergeCell ref="B263:B265"/>
    <mergeCell ref="A283:B283"/>
    <mergeCell ref="B284:B285"/>
    <mergeCell ref="A237:A238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J9" sqref="J9:J15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29.25" customHeight="1" x14ac:dyDescent="0.25">
      <c r="A2" s="317" t="s">
        <v>1081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</row>
    <row r="3" spans="1:16" ht="15.75" thickBot="1" x14ac:dyDescent="0.3">
      <c r="A3" s="12"/>
      <c r="B3" s="12"/>
      <c r="C3" s="12"/>
      <c r="D3" s="318"/>
      <c r="E3" s="318"/>
      <c r="F3" s="318"/>
      <c r="G3" s="318"/>
      <c r="H3" s="318"/>
      <c r="I3" s="318"/>
      <c r="J3" s="318"/>
      <c r="K3" s="318"/>
      <c r="L3" s="12"/>
    </row>
    <row r="4" spans="1:16" ht="71.25" thickBot="1" x14ac:dyDescent="0.3">
      <c r="A4" s="13" t="s">
        <v>5</v>
      </c>
      <c r="B4" s="14" t="s">
        <v>308</v>
      </c>
      <c r="C4" s="14" t="s">
        <v>309</v>
      </c>
      <c r="D4" s="14" t="s">
        <v>310</v>
      </c>
      <c r="E4" s="14" t="s">
        <v>311</v>
      </c>
      <c r="F4" s="14" t="s">
        <v>312</v>
      </c>
      <c r="G4" s="14" t="s">
        <v>313</v>
      </c>
      <c r="H4" s="14" t="s">
        <v>314</v>
      </c>
      <c r="I4" s="14" t="s">
        <v>1105</v>
      </c>
      <c r="J4" s="14" t="s">
        <v>1106</v>
      </c>
      <c r="K4" s="14" t="s">
        <v>1107</v>
      </c>
      <c r="L4" s="15" t="s">
        <v>315</v>
      </c>
      <c r="M4" s="14" t="s">
        <v>316</v>
      </c>
      <c r="N4" s="16" t="s">
        <v>317</v>
      </c>
      <c r="O4" s="16" t="s">
        <v>318</v>
      </c>
      <c r="P4" s="133" t="s">
        <v>319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303" t="s">
        <v>320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20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47535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303" t="s">
        <v>321</v>
      </c>
      <c r="B8" s="304"/>
      <c r="C8" s="14" t="s">
        <v>322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47535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21" t="s">
        <v>321</v>
      </c>
      <c r="C9" s="22" t="s">
        <v>22</v>
      </c>
      <c r="D9" s="23" t="s">
        <v>323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22"/>
      <c r="C10" s="30" t="s">
        <v>24</v>
      </c>
      <c r="D10" s="31" t="s">
        <v>324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ht="28.5" x14ac:dyDescent="0.25">
      <c r="A11" s="29">
        <f t="shared" si="5"/>
        <v>3</v>
      </c>
      <c r="B11" s="322"/>
      <c r="C11" s="30" t="s">
        <v>24</v>
      </c>
      <c r="D11" s="31" t="s">
        <v>325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ht="28.5" x14ac:dyDescent="0.25">
      <c r="A12" s="29">
        <f t="shared" si="5"/>
        <v>4</v>
      </c>
      <c r="B12" s="322"/>
      <c r="C12" s="30" t="s">
        <v>24</v>
      </c>
      <c r="D12" s="31" t="s">
        <v>325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ht="28.5" x14ac:dyDescent="0.25">
      <c r="A13" s="29">
        <f t="shared" si="5"/>
        <v>5</v>
      </c>
      <c r="B13" s="322"/>
      <c r="C13" s="30" t="s">
        <v>24</v>
      </c>
      <c r="D13" s="31" t="s">
        <v>325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ht="28.5" x14ac:dyDescent="0.25">
      <c r="A14" s="29">
        <f t="shared" si="5"/>
        <v>6</v>
      </c>
      <c r="B14" s="322"/>
      <c r="C14" s="30" t="s">
        <v>24</v>
      </c>
      <c r="D14" s="31" t="s">
        <v>325</v>
      </c>
      <c r="E14" s="36">
        <v>1.5</v>
      </c>
      <c r="F14" s="30">
        <v>2</v>
      </c>
      <c r="G14" s="36">
        <v>1</v>
      </c>
      <c r="H14" s="31">
        <v>12.3</v>
      </c>
      <c r="I14" s="4">
        <f>2110*3</f>
        <v>6330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23"/>
      <c r="C15" s="38" t="s">
        <v>27</v>
      </c>
      <c r="D15" s="39" t="s">
        <v>326</v>
      </c>
      <c r="E15" s="39">
        <v>1.5</v>
      </c>
      <c r="F15" s="39">
        <v>1.5</v>
      </c>
      <c r="G15" s="39">
        <v>1</v>
      </c>
      <c r="H15" s="40">
        <v>10.5</v>
      </c>
      <c r="I15" s="41">
        <f>1853*3</f>
        <v>5559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303" t="s">
        <v>327</v>
      </c>
      <c r="B16" s="304"/>
      <c r="C16" s="14" t="s">
        <v>322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301" t="s">
        <v>328</v>
      </c>
      <c r="C17" s="47" t="s">
        <v>31</v>
      </c>
      <c r="D17" s="47" t="s">
        <v>329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302"/>
      <c r="C18" s="31" t="s">
        <v>33</v>
      </c>
      <c r="D18" s="39" t="s">
        <v>326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302"/>
      <c r="C19" s="31" t="s">
        <v>34</v>
      </c>
      <c r="D19" s="39" t="s">
        <v>326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330</v>
      </c>
      <c r="C20" s="36" t="s">
        <v>34</v>
      </c>
      <c r="D20" s="39" t="s">
        <v>326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331</v>
      </c>
      <c r="C21" s="36" t="s">
        <v>37</v>
      </c>
      <c r="D21" s="39" t="s">
        <v>326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332</v>
      </c>
      <c r="C22" s="36" t="s">
        <v>40</v>
      </c>
      <c r="D22" s="39" t="s">
        <v>326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333</v>
      </c>
      <c r="C23" s="36" t="s">
        <v>42</v>
      </c>
      <c r="D23" s="39" t="s">
        <v>326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334</v>
      </c>
      <c r="C24" s="36" t="s">
        <v>42</v>
      </c>
      <c r="D24" s="39" t="s">
        <v>326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335</v>
      </c>
      <c r="C25" s="36" t="s">
        <v>42</v>
      </c>
      <c r="D25" s="39" t="s">
        <v>326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336</v>
      </c>
      <c r="C26" s="36" t="s">
        <v>38</v>
      </c>
      <c r="D26" s="39" t="s">
        <v>326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337</v>
      </c>
      <c r="C27" s="36" t="s">
        <v>42</v>
      </c>
      <c r="D27" s="39" t="s">
        <v>326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338</v>
      </c>
      <c r="C28" s="36" t="s">
        <v>42</v>
      </c>
      <c r="D28" s="39" t="s">
        <v>326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339</v>
      </c>
      <c r="C29" s="36" t="s">
        <v>42</v>
      </c>
      <c r="D29" s="39" t="s">
        <v>326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340</v>
      </c>
      <c r="C30" s="36" t="s">
        <v>38</v>
      </c>
      <c r="D30" s="39" t="s">
        <v>326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341</v>
      </c>
      <c r="C31" s="36" t="s">
        <v>42</v>
      </c>
      <c r="D31" s="39" t="s">
        <v>326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342</v>
      </c>
      <c r="C32" s="36" t="s">
        <v>34</v>
      </c>
      <c r="D32" s="39" t="s">
        <v>326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343</v>
      </c>
      <c r="C33" s="36" t="s">
        <v>38</v>
      </c>
      <c r="D33" s="39" t="s">
        <v>326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344</v>
      </c>
      <c r="C34" s="36" t="s">
        <v>42</v>
      </c>
      <c r="D34" s="39" t="s">
        <v>326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345</v>
      </c>
      <c r="C35" s="36" t="s">
        <v>42</v>
      </c>
      <c r="D35" s="39" t="s">
        <v>326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24" t="s">
        <v>55</v>
      </c>
      <c r="B36" s="325"/>
      <c r="C36" s="65" t="s">
        <v>322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13" t="s">
        <v>346</v>
      </c>
      <c r="C37" s="23" t="s">
        <v>1101</v>
      </c>
      <c r="D37" s="23" t="s">
        <v>329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302"/>
      <c r="C38" s="31" t="s">
        <v>57</v>
      </c>
      <c r="D38" s="36" t="s">
        <v>326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6" t="s">
        <v>326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326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326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326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326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326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326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326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326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326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326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326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326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311" t="s">
        <v>74</v>
      </c>
      <c r="B52" s="312"/>
      <c r="C52" s="82" t="s">
        <v>322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13" t="s">
        <v>347</v>
      </c>
      <c r="C53" s="85" t="s">
        <v>1099</v>
      </c>
      <c r="D53" s="23" t="s">
        <v>329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302"/>
      <c r="C54" s="86" t="s">
        <v>76</v>
      </c>
      <c r="D54" s="39" t="s">
        <v>326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302"/>
      <c r="C55" s="87" t="s">
        <v>77</v>
      </c>
      <c r="D55" s="39" t="s">
        <v>326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348</v>
      </c>
      <c r="C56" s="36" t="s">
        <v>42</v>
      </c>
      <c r="D56" s="39" t="s">
        <v>326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349</v>
      </c>
      <c r="C57" s="36" t="s">
        <v>42</v>
      </c>
      <c r="D57" s="39" t="s">
        <v>326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350</v>
      </c>
      <c r="C58" s="36" t="s">
        <v>42</v>
      </c>
      <c r="D58" s="39" t="s">
        <v>326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351</v>
      </c>
      <c r="C59" s="36" t="s">
        <v>42</v>
      </c>
      <c r="D59" s="39" t="s">
        <v>326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352</v>
      </c>
      <c r="C60" s="36" t="s">
        <v>42</v>
      </c>
      <c r="D60" s="39" t="s">
        <v>326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353</v>
      </c>
      <c r="C61" s="36" t="s">
        <v>42</v>
      </c>
      <c r="D61" s="39" t="s">
        <v>326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354</v>
      </c>
      <c r="C62" s="36" t="s">
        <v>42</v>
      </c>
      <c r="D62" s="39" t="s">
        <v>326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355</v>
      </c>
      <c r="C63" s="36" t="s">
        <v>42</v>
      </c>
      <c r="D63" s="39" t="s">
        <v>326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356</v>
      </c>
      <c r="C64" s="36" t="s">
        <v>42</v>
      </c>
      <c r="D64" s="39" t="s">
        <v>326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357</v>
      </c>
      <c r="C65" s="36" t="s">
        <v>42</v>
      </c>
      <c r="D65" s="39" t="s">
        <v>326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358</v>
      </c>
      <c r="C66" s="36" t="s">
        <v>42</v>
      </c>
      <c r="D66" s="39" t="s">
        <v>326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359</v>
      </c>
      <c r="C67" s="36" t="s">
        <v>42</v>
      </c>
      <c r="D67" s="39" t="s">
        <v>326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360</v>
      </c>
      <c r="C68" s="75" t="s">
        <v>42</v>
      </c>
      <c r="D68" s="75" t="s">
        <v>326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03" t="s">
        <v>91</v>
      </c>
      <c r="B69" s="304"/>
      <c r="C69" s="14" t="s">
        <v>322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301" t="s">
        <v>361</v>
      </c>
      <c r="C70" s="47" t="s">
        <v>1098</v>
      </c>
      <c r="D70" s="47" t="s">
        <v>329</v>
      </c>
      <c r="E70" s="47">
        <v>1.5</v>
      </c>
      <c r="F70" s="47">
        <v>2</v>
      </c>
      <c r="G70" s="47">
        <v>1</v>
      </c>
      <c r="H70" s="131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302"/>
      <c r="C71" s="47" t="s">
        <v>92</v>
      </c>
      <c r="D71" s="39" t="s">
        <v>326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302"/>
      <c r="C72" s="31" t="s">
        <v>34</v>
      </c>
      <c r="D72" s="39" t="s">
        <v>326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362</v>
      </c>
      <c r="C73" s="36" t="s">
        <v>42</v>
      </c>
      <c r="D73" s="39" t="s">
        <v>326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363</v>
      </c>
      <c r="C74" s="36" t="s">
        <v>42</v>
      </c>
      <c r="D74" s="39" t="s">
        <v>326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364</v>
      </c>
      <c r="C75" s="36" t="s">
        <v>42</v>
      </c>
      <c r="D75" s="39" t="s">
        <v>326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365</v>
      </c>
      <c r="C76" s="36" t="s">
        <v>42</v>
      </c>
      <c r="D76" s="39" t="s">
        <v>326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366</v>
      </c>
      <c r="C77" s="36" t="s">
        <v>42</v>
      </c>
      <c r="D77" s="39" t="s">
        <v>326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367</v>
      </c>
      <c r="C78" s="36" t="s">
        <v>42</v>
      </c>
      <c r="D78" s="39" t="s">
        <v>326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368</v>
      </c>
      <c r="C79" s="36" t="s">
        <v>42</v>
      </c>
      <c r="D79" s="39" t="s">
        <v>326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369</v>
      </c>
      <c r="C80" s="36" t="s">
        <v>42</v>
      </c>
      <c r="D80" s="39" t="s">
        <v>326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370</v>
      </c>
      <c r="C81" s="36" t="s">
        <v>42</v>
      </c>
      <c r="D81" s="39" t="s">
        <v>326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371</v>
      </c>
      <c r="C82" s="36" t="s">
        <v>42</v>
      </c>
      <c r="D82" s="39" t="s">
        <v>326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372</v>
      </c>
      <c r="C83" s="36" t="s">
        <v>42</v>
      </c>
      <c r="D83" s="39" t="s">
        <v>326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373</v>
      </c>
      <c r="C84" s="36" t="s">
        <v>42</v>
      </c>
      <c r="D84" s="39" t="s">
        <v>326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374</v>
      </c>
      <c r="C85" s="36" t="s">
        <v>42</v>
      </c>
      <c r="D85" s="39" t="s">
        <v>326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375</v>
      </c>
      <c r="C86" s="36" t="s">
        <v>42</v>
      </c>
      <c r="D86" s="39" t="s">
        <v>326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376</v>
      </c>
      <c r="C87" s="39" t="s">
        <v>42</v>
      </c>
      <c r="D87" s="39" t="s">
        <v>326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19</v>
      </c>
      <c r="B88" s="93" t="s">
        <v>1076</v>
      </c>
      <c r="C88" s="39" t="s">
        <v>34</v>
      </c>
      <c r="D88" s="39" t="s">
        <v>326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303" t="s">
        <v>108</v>
      </c>
      <c r="B89" s="304"/>
      <c r="C89" s="14" t="s">
        <v>322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301" t="s">
        <v>377</v>
      </c>
      <c r="C90" s="47" t="s">
        <v>33</v>
      </c>
      <c r="D90" s="47" t="s">
        <v>329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302"/>
      <c r="C91" s="36" t="s">
        <v>42</v>
      </c>
      <c r="D91" s="39" t="s">
        <v>326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378</v>
      </c>
      <c r="C92" s="36" t="s">
        <v>34</v>
      </c>
      <c r="D92" s="39" t="s">
        <v>326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379</v>
      </c>
      <c r="C93" s="36" t="s">
        <v>37</v>
      </c>
      <c r="D93" s="39" t="s">
        <v>326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380</v>
      </c>
      <c r="C94" s="36" t="s">
        <v>38</v>
      </c>
      <c r="D94" s="39" t="s">
        <v>326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381</v>
      </c>
      <c r="C95" s="36" t="s">
        <v>34</v>
      </c>
      <c r="D95" s="39" t="s">
        <v>326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382</v>
      </c>
      <c r="C96" s="36" t="s">
        <v>42</v>
      </c>
      <c r="D96" s="39" t="s">
        <v>326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383</v>
      </c>
      <c r="C97" s="36" t="s">
        <v>42</v>
      </c>
      <c r="D97" s="39" t="s">
        <v>326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384</v>
      </c>
      <c r="C98" s="36" t="s">
        <v>42</v>
      </c>
      <c r="D98" s="39" t="s">
        <v>326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385</v>
      </c>
      <c r="C99" s="36" t="s">
        <v>38</v>
      </c>
      <c r="D99" s="39" t="s">
        <v>326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386</v>
      </c>
      <c r="C100" s="36" t="s">
        <v>42</v>
      </c>
      <c r="D100" s="39" t="s">
        <v>326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387</v>
      </c>
      <c r="C101" s="36" t="s">
        <v>42</v>
      </c>
      <c r="D101" s="39" t="s">
        <v>326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388</v>
      </c>
      <c r="C102" s="39" t="s">
        <v>42</v>
      </c>
      <c r="D102" s="39" t="s">
        <v>326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303" t="s">
        <v>122</v>
      </c>
      <c r="B103" s="304"/>
      <c r="C103" s="14" t="s">
        <v>322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301" t="s">
        <v>389</v>
      </c>
      <c r="C104" s="47" t="s">
        <v>31</v>
      </c>
      <c r="D104" s="47" t="s">
        <v>329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302"/>
      <c r="C105" s="31" t="s">
        <v>124</v>
      </c>
      <c r="D105" s="39" t="s">
        <v>326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302"/>
      <c r="C106" s="31" t="s">
        <v>125</v>
      </c>
      <c r="D106" s="39" t="s">
        <v>326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390</v>
      </c>
      <c r="C107" s="36" t="s">
        <v>34</v>
      </c>
      <c r="D107" s="39" t="s">
        <v>326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/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391</v>
      </c>
      <c r="C108" s="36" t="s">
        <v>42</v>
      </c>
      <c r="D108" s="39" t="s">
        <v>326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/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392</v>
      </c>
      <c r="C109" s="36" t="s">
        <v>42</v>
      </c>
      <c r="D109" s="39" t="s">
        <v>326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/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393</v>
      </c>
      <c r="C110" s="36" t="s">
        <v>42</v>
      </c>
      <c r="D110" s="39" t="s">
        <v>326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/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394</v>
      </c>
      <c r="C111" s="36" t="s">
        <v>42</v>
      </c>
      <c r="D111" s="39" t="s">
        <v>326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/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395</v>
      </c>
      <c r="C112" s="36" t="s">
        <v>42</v>
      </c>
      <c r="D112" s="39" t="s">
        <v>326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/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396</v>
      </c>
      <c r="C113" s="36" t="s">
        <v>42</v>
      </c>
      <c r="D113" s="39" t="s">
        <v>326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/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397</v>
      </c>
      <c r="C114" s="36" t="s">
        <v>42</v>
      </c>
      <c r="D114" s="39" t="s">
        <v>326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/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398</v>
      </c>
      <c r="C115" s="36" t="s">
        <v>42</v>
      </c>
      <c r="D115" s="39" t="s">
        <v>326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/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399</v>
      </c>
      <c r="C116" s="36" t="s">
        <v>42</v>
      </c>
      <c r="D116" s="39" t="s">
        <v>326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/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400</v>
      </c>
      <c r="C117" s="36" t="s">
        <v>34</v>
      </c>
      <c r="D117" s="39" t="s">
        <v>326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/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401</v>
      </c>
      <c r="C118" s="36" t="s">
        <v>42</v>
      </c>
      <c r="D118" s="39" t="s">
        <v>326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/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402</v>
      </c>
      <c r="C119" s="36" t="s">
        <v>34</v>
      </c>
      <c r="D119" s="39" t="s">
        <v>326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/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403</v>
      </c>
      <c r="C120" s="39" t="s">
        <v>34</v>
      </c>
      <c r="D120" s="39" t="s">
        <v>326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/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303" t="s">
        <v>140</v>
      </c>
      <c r="B121" s="304"/>
      <c r="C121" s="14" t="s">
        <v>322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301" t="s">
        <v>404</v>
      </c>
      <c r="C122" s="47" t="s">
        <v>1094</v>
      </c>
      <c r="D122" s="47" t="s">
        <v>329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302"/>
      <c r="C123" s="31" t="s">
        <v>141</v>
      </c>
      <c r="D123" s="39" t="s">
        <v>326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302"/>
      <c r="C124" s="31" t="s">
        <v>141</v>
      </c>
      <c r="D124" s="39" t="s">
        <v>326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405</v>
      </c>
      <c r="C125" s="36" t="s">
        <v>154</v>
      </c>
      <c r="D125" s="39" t="s">
        <v>326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406</v>
      </c>
      <c r="C126" s="36" t="s">
        <v>69</v>
      </c>
      <c r="D126" s="39" t="s">
        <v>326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407</v>
      </c>
      <c r="C127" s="36" t="s">
        <v>145</v>
      </c>
      <c r="D127" s="39" t="s">
        <v>326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408</v>
      </c>
      <c r="C128" s="36" t="s">
        <v>69</v>
      </c>
      <c r="D128" s="39" t="s">
        <v>326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409</v>
      </c>
      <c r="C129" s="36" t="s">
        <v>145</v>
      </c>
      <c r="D129" s="39" t="s">
        <v>326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410</v>
      </c>
      <c r="C130" s="36" t="s">
        <v>69</v>
      </c>
      <c r="D130" s="39" t="s">
        <v>326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411</v>
      </c>
      <c r="C131" s="36" t="s">
        <v>69</v>
      </c>
      <c r="D131" s="39" t="s">
        <v>326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412</v>
      </c>
      <c r="C132" s="36" t="s">
        <v>69</v>
      </c>
      <c r="D132" s="39" t="s">
        <v>326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413</v>
      </c>
      <c r="C133" s="36" t="s">
        <v>69</v>
      </c>
      <c r="D133" s="39" t="s">
        <v>326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414</v>
      </c>
      <c r="C134" s="36" t="s">
        <v>69</v>
      </c>
      <c r="D134" s="39" t="s">
        <v>326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415</v>
      </c>
      <c r="C135" s="36" t="s">
        <v>154</v>
      </c>
      <c r="D135" s="39" t="s">
        <v>326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416</v>
      </c>
      <c r="C136" s="36" t="s">
        <v>69</v>
      </c>
      <c r="D136" s="39" t="s">
        <v>326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417</v>
      </c>
      <c r="C137" s="36" t="s">
        <v>69</v>
      </c>
      <c r="D137" s="39" t="s">
        <v>326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418</v>
      </c>
      <c r="C138" s="36" t="s">
        <v>69</v>
      </c>
      <c r="D138" s="39" t="s">
        <v>326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419</v>
      </c>
      <c r="C139" s="36" t="s">
        <v>69</v>
      </c>
      <c r="D139" s="39" t="s">
        <v>326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420</v>
      </c>
      <c r="C140" s="36" t="s">
        <v>69</v>
      </c>
      <c r="D140" s="36" t="s">
        <v>326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303" t="s">
        <v>160</v>
      </c>
      <c r="B141" s="304"/>
      <c r="C141" s="14" t="s">
        <v>322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30" t="s">
        <v>421</v>
      </c>
      <c r="C142" s="47" t="s">
        <v>162</v>
      </c>
      <c r="D142" s="47" t="s">
        <v>329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31"/>
      <c r="C143" s="31" t="s">
        <v>163</v>
      </c>
      <c r="D143" s="39" t="s">
        <v>326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01"/>
      <c r="C144" s="31" t="s">
        <v>37</v>
      </c>
      <c r="D144" s="39" t="s">
        <v>326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422</v>
      </c>
      <c r="C145" s="36" t="s">
        <v>42</v>
      </c>
      <c r="D145" s="39" t="s">
        <v>326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423</v>
      </c>
      <c r="C146" s="36" t="s">
        <v>42</v>
      </c>
      <c r="D146" s="39" t="s">
        <v>326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424</v>
      </c>
      <c r="C147" s="36" t="s">
        <v>42</v>
      </c>
      <c r="D147" s="39" t="s">
        <v>326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425</v>
      </c>
      <c r="C148" s="36" t="s">
        <v>34</v>
      </c>
      <c r="D148" s="39" t="s">
        <v>326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426</v>
      </c>
      <c r="C149" s="36" t="s">
        <v>42</v>
      </c>
      <c r="D149" s="39" t="s">
        <v>326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427</v>
      </c>
      <c r="C150" s="36" t="s">
        <v>37</v>
      </c>
      <c r="D150" s="39" t="s">
        <v>326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428</v>
      </c>
      <c r="C151" s="36" t="s">
        <v>171</v>
      </c>
      <c r="D151" s="39" t="s">
        <v>326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429</v>
      </c>
      <c r="C152" s="36" t="s">
        <v>27</v>
      </c>
      <c r="D152" s="39" t="s">
        <v>326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430</v>
      </c>
      <c r="C153" s="36" t="s">
        <v>27</v>
      </c>
      <c r="D153" s="39" t="s">
        <v>326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431</v>
      </c>
      <c r="C154" s="36" t="s">
        <v>37</v>
      </c>
      <c r="D154" s="39" t="s">
        <v>326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432</v>
      </c>
      <c r="C155" s="36" t="s">
        <v>42</v>
      </c>
      <c r="D155" s="39" t="s">
        <v>326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433</v>
      </c>
      <c r="C156" s="36" t="s">
        <v>37</v>
      </c>
      <c r="D156" s="39" t="s">
        <v>326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434</v>
      </c>
      <c r="C157" s="36" t="s">
        <v>42</v>
      </c>
      <c r="D157" s="39" t="s">
        <v>326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435</v>
      </c>
      <c r="C158" s="36" t="s">
        <v>37</v>
      </c>
      <c r="D158" s="39" t="s">
        <v>326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436</v>
      </c>
      <c r="C159" s="33" t="s">
        <v>42</v>
      </c>
      <c r="D159" s="39" t="s">
        <v>326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324" t="s">
        <v>180</v>
      </c>
      <c r="B160" s="325"/>
      <c r="C160" s="65" t="s">
        <v>322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26">
        <v>1</v>
      </c>
      <c r="B161" s="313" t="s">
        <v>677</v>
      </c>
      <c r="C161" s="164" t="s">
        <v>92</v>
      </c>
      <c r="D161" s="23" t="s">
        <v>702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27"/>
      <c r="B162" s="302"/>
      <c r="C162" s="36" t="s">
        <v>182</v>
      </c>
      <c r="D162" s="39" t="s">
        <v>554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307"/>
      <c r="B163" s="302"/>
      <c r="C163" s="36" t="s">
        <v>42</v>
      </c>
      <c r="D163" s="39" t="s">
        <v>554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28">
        <f>+A163+1</f>
        <v>1</v>
      </c>
      <c r="B164" s="329" t="s">
        <v>678</v>
      </c>
      <c r="C164" s="1" t="s">
        <v>42</v>
      </c>
      <c r="D164" s="39" t="s">
        <v>554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307"/>
      <c r="B165" s="301"/>
      <c r="C165" s="1" t="s">
        <v>34</v>
      </c>
      <c r="D165" s="39" t="s">
        <v>554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2</v>
      </c>
      <c r="B166" s="36" t="s">
        <v>679</v>
      </c>
      <c r="C166" s="36" t="s">
        <v>37</v>
      </c>
      <c r="D166" s="39" t="s">
        <v>554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28">
        <f>+A166+1</f>
        <v>3</v>
      </c>
      <c r="B167" s="329" t="s">
        <v>680</v>
      </c>
      <c r="C167" s="1" t="s">
        <v>34</v>
      </c>
      <c r="D167" s="39" t="s">
        <v>554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307"/>
      <c r="B168" s="301"/>
      <c r="C168" s="36" t="s">
        <v>186</v>
      </c>
      <c r="D168" s="39" t="s">
        <v>554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4</v>
      </c>
      <c r="B169" s="36" t="s">
        <v>1089</v>
      </c>
      <c r="C169" s="36" t="s">
        <v>42</v>
      </c>
      <c r="D169" s="39" t="s">
        <v>554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ref="A170:A176" si="45">+A169+1</f>
        <v>5</v>
      </c>
      <c r="B170" s="36" t="s">
        <v>681</v>
      </c>
      <c r="C170" s="36" t="s">
        <v>42</v>
      </c>
      <c r="D170" s="39" t="s">
        <v>554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6</v>
      </c>
      <c r="B171" s="36" t="s">
        <v>682</v>
      </c>
      <c r="C171" s="36" t="s">
        <v>42</v>
      </c>
      <c r="D171" s="39" t="s">
        <v>554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7</v>
      </c>
      <c r="B172" s="36" t="s">
        <v>683</v>
      </c>
      <c r="C172" s="36" t="s">
        <v>42</v>
      </c>
      <c r="D172" s="39" t="s">
        <v>554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8</v>
      </c>
      <c r="B173" s="36" t="s">
        <v>684</v>
      </c>
      <c r="C173" s="36" t="s">
        <v>191</v>
      </c>
      <c r="D173" s="39" t="s">
        <v>554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9</v>
      </c>
      <c r="B174" s="36" t="s">
        <v>685</v>
      </c>
      <c r="C174" s="36" t="s">
        <v>34</v>
      </c>
      <c r="D174" s="39" t="s">
        <v>554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10</v>
      </c>
      <c r="B175" s="36" t="s">
        <v>686</v>
      </c>
      <c r="C175" s="36" t="s">
        <v>194</v>
      </c>
      <c r="D175" s="36" t="s">
        <v>554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11</v>
      </c>
      <c r="B176" s="75" t="s">
        <v>687</v>
      </c>
      <c r="C176" s="75" t="s">
        <v>194</v>
      </c>
      <c r="D176" s="165" t="s">
        <v>554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311" t="s">
        <v>449</v>
      </c>
      <c r="B177" s="312"/>
      <c r="C177" s="82" t="s">
        <v>322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301" t="s">
        <v>450</v>
      </c>
      <c r="C178" s="105" t="s">
        <v>198</v>
      </c>
      <c r="D178" s="47" t="s">
        <v>329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302"/>
      <c r="C179" s="36" t="s">
        <v>33</v>
      </c>
      <c r="D179" s="39" t="s">
        <v>326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451</v>
      </c>
      <c r="C180" s="36" t="s">
        <v>42</v>
      </c>
      <c r="D180" s="39" t="s">
        <v>326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452</v>
      </c>
      <c r="C181" s="36" t="s">
        <v>42</v>
      </c>
      <c r="D181" s="39" t="s">
        <v>326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v>5</v>
      </c>
      <c r="B182" s="106" t="s">
        <v>453</v>
      </c>
      <c r="C182" s="36" t="s">
        <v>42</v>
      </c>
      <c r="D182" s="39" t="s">
        <v>326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454</v>
      </c>
      <c r="C183" s="36" t="s">
        <v>42</v>
      </c>
      <c r="D183" s="39" t="s">
        <v>326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455</v>
      </c>
      <c r="C184" s="36" t="s">
        <v>42</v>
      </c>
      <c r="D184" s="39" t="s">
        <v>326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456</v>
      </c>
      <c r="C185" s="36" t="s">
        <v>42</v>
      </c>
      <c r="D185" s="39" t="s">
        <v>326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457</v>
      </c>
      <c r="C186" s="36" t="s">
        <v>42</v>
      </c>
      <c r="D186" s="39" t="s">
        <v>326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458</v>
      </c>
      <c r="C187" s="36" t="s">
        <v>34</v>
      </c>
      <c r="D187" s="39" t="s">
        <v>326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459</v>
      </c>
      <c r="C188" s="36" t="s">
        <v>42</v>
      </c>
      <c r="D188" s="39" t="s">
        <v>326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460</v>
      </c>
      <c r="C189" s="36" t="s">
        <v>42</v>
      </c>
      <c r="D189" s="39" t="s">
        <v>326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461</v>
      </c>
      <c r="C190" s="106" t="s">
        <v>27</v>
      </c>
      <c r="D190" s="39" t="s">
        <v>326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462</v>
      </c>
      <c r="C191" s="107" t="s">
        <v>37</v>
      </c>
      <c r="D191" s="39" t="s">
        <v>326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303" t="s">
        <v>1</v>
      </c>
      <c r="B192" s="304"/>
      <c r="C192" s="14" t="s">
        <v>322</v>
      </c>
      <c r="D192" s="14" t="s">
        <v>326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32" t="s">
        <v>463</v>
      </c>
      <c r="C193" s="157" t="s">
        <v>24</v>
      </c>
      <c r="D193" s="164" t="s">
        <v>326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f t="shared" ref="L193:L201" si="49">J193*K193/1000</f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33"/>
      <c r="C194" s="112" t="s">
        <v>212</v>
      </c>
      <c r="D194" s="39" t="s">
        <v>326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f t="shared" si="49"/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464</v>
      </c>
      <c r="C195" s="116" t="s">
        <v>215</v>
      </c>
      <c r="D195" s="39" t="s">
        <v>326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49"/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465</v>
      </c>
      <c r="C196" s="116" t="s">
        <v>217</v>
      </c>
      <c r="D196" s="39" t="s">
        <v>326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34" t="s">
        <v>466</v>
      </c>
      <c r="C197" s="116" t="s">
        <v>217</v>
      </c>
      <c r="D197" s="39" t="s">
        <v>326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34"/>
      <c r="C198" s="116" t="s">
        <v>217</v>
      </c>
      <c r="D198" s="39" t="s">
        <v>326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34"/>
      <c r="C199" s="116" t="s">
        <v>217</v>
      </c>
      <c r="D199" s="39" t="s">
        <v>326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34"/>
      <c r="C200" s="116" t="s">
        <v>217</v>
      </c>
      <c r="D200" s="39" t="s">
        <v>326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34"/>
      <c r="C201" s="117" t="s">
        <v>219</v>
      </c>
      <c r="D201" s="39" t="s">
        <v>326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467</v>
      </c>
      <c r="C202" s="116" t="s">
        <v>37</v>
      </c>
      <c r="D202" s="39" t="s">
        <v>326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468</v>
      </c>
      <c r="C203" s="116" t="s">
        <v>217</v>
      </c>
      <c r="D203" s="39" t="s">
        <v>326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469</v>
      </c>
      <c r="C204" s="116" t="s">
        <v>217</v>
      </c>
      <c r="D204" s="39" t="s">
        <v>326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470</v>
      </c>
      <c r="C205" s="116" t="s">
        <v>217</v>
      </c>
      <c r="D205" s="39" t="s">
        <v>326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3"/>
        <v>0</v>
      </c>
    </row>
    <row r="206" spans="1:16" ht="15.75" x14ac:dyDescent="0.25">
      <c r="A206" s="29">
        <v>14</v>
      </c>
      <c r="B206" s="118" t="s">
        <v>471</v>
      </c>
      <c r="C206" s="116" t="s">
        <v>217</v>
      </c>
      <c r="D206" s="39" t="s">
        <v>326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472</v>
      </c>
      <c r="C207" s="116" t="s">
        <v>217</v>
      </c>
      <c r="D207" s="39" t="s">
        <v>326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473</v>
      </c>
      <c r="C208" s="116" t="s">
        <v>217</v>
      </c>
      <c r="D208" s="39" t="s">
        <v>326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474</v>
      </c>
      <c r="C209" s="116" t="s">
        <v>217</v>
      </c>
      <c r="D209" s="39" t="s">
        <v>326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326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475</v>
      </c>
      <c r="C211" s="116" t="s">
        <v>217</v>
      </c>
      <c r="D211" s="39" t="s">
        <v>326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476</v>
      </c>
      <c r="C212" s="112" t="s">
        <v>27</v>
      </c>
      <c r="D212" s="39" t="s">
        <v>326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477</v>
      </c>
      <c r="C213" s="119" t="s">
        <v>217</v>
      </c>
      <c r="D213" s="39" t="s">
        <v>326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4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478</v>
      </c>
      <c r="C214" s="116" t="s">
        <v>217</v>
      </c>
      <c r="D214" s="39" t="s">
        <v>326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479</v>
      </c>
      <c r="C215" s="112" t="s">
        <v>27</v>
      </c>
      <c r="D215" s="39" t="s">
        <v>326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480</v>
      </c>
      <c r="C216" s="112" t="s">
        <v>235</v>
      </c>
      <c r="D216" s="39" t="s">
        <v>326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481</v>
      </c>
      <c r="C217" s="119" t="s">
        <v>217</v>
      </c>
      <c r="D217" s="39" t="s">
        <v>326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482</v>
      </c>
      <c r="C218" s="119" t="s">
        <v>217</v>
      </c>
      <c r="D218" s="39" t="s">
        <v>326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483</v>
      </c>
      <c r="C219" s="112" t="s">
        <v>27</v>
      </c>
      <c r="D219" s="39" t="s">
        <v>326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484</v>
      </c>
      <c r="C220" s="121" t="s">
        <v>217</v>
      </c>
      <c r="D220" s="75" t="s">
        <v>326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303" t="s">
        <v>240</v>
      </c>
      <c r="B221" s="304"/>
      <c r="C221" s="14" t="s">
        <v>322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307">
        <v>1</v>
      </c>
      <c r="B222" s="308" t="s">
        <v>485</v>
      </c>
      <c r="C222" s="86" t="s">
        <v>24</v>
      </c>
      <c r="D222" s="47" t="s">
        <v>329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305"/>
      <c r="B223" s="306"/>
      <c r="C223" s="106" t="s">
        <v>27</v>
      </c>
      <c r="D223" s="39" t="s">
        <v>326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305"/>
      <c r="B224" s="306"/>
      <c r="C224" s="36" t="s">
        <v>42</v>
      </c>
      <c r="D224" s="39" t="s">
        <v>326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486</v>
      </c>
      <c r="C225" s="36" t="s">
        <v>42</v>
      </c>
      <c r="D225" s="39" t="s">
        <v>326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487</v>
      </c>
      <c r="C226" s="106" t="s">
        <v>27</v>
      </c>
      <c r="D226" s="39" t="s">
        <v>326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488</v>
      </c>
      <c r="C227" s="106" t="s">
        <v>217</v>
      </c>
      <c r="D227" s="39" t="s">
        <v>326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489</v>
      </c>
      <c r="C228" s="106" t="s">
        <v>217</v>
      </c>
      <c r="D228" s="39" t="s">
        <v>326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490</v>
      </c>
      <c r="C229" s="106" t="s">
        <v>217</v>
      </c>
      <c r="D229" s="39" t="s">
        <v>326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491</v>
      </c>
      <c r="C230" s="106" t="s">
        <v>217</v>
      </c>
      <c r="D230" s="39" t="s">
        <v>326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492</v>
      </c>
      <c r="C231" s="106" t="s">
        <v>217</v>
      </c>
      <c r="D231" s="39" t="s">
        <v>326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493</v>
      </c>
      <c r="C232" s="106" t="s">
        <v>217</v>
      </c>
      <c r="D232" s="39" t="s">
        <v>326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494</v>
      </c>
      <c r="C233" s="106" t="s">
        <v>194</v>
      </c>
      <c r="D233" s="39" t="s">
        <v>326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495</v>
      </c>
      <c r="C234" s="106" t="s">
        <v>217</v>
      </c>
      <c r="D234" s="39" t="s">
        <v>326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496</v>
      </c>
      <c r="C235" s="106" t="s">
        <v>217</v>
      </c>
      <c r="D235" s="39" t="s">
        <v>326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497</v>
      </c>
      <c r="C236" s="106" t="s">
        <v>217</v>
      </c>
      <c r="D236" s="39" t="s">
        <v>326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305">
        <f t="shared" si="62"/>
        <v>14</v>
      </c>
      <c r="B237" s="306" t="s">
        <v>498</v>
      </c>
      <c r="C237" s="106" t="s">
        <v>217</v>
      </c>
      <c r="D237" s="39" t="s">
        <v>326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305"/>
      <c r="B238" s="306"/>
      <c r="C238" s="106" t="s">
        <v>194</v>
      </c>
      <c r="D238" s="39" t="s">
        <v>326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499</v>
      </c>
      <c r="C239" s="106" t="s">
        <v>217</v>
      </c>
      <c r="D239" s="39" t="s">
        <v>326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500</v>
      </c>
      <c r="C240" s="106" t="s">
        <v>194</v>
      </c>
      <c r="D240" s="39" t="s">
        <v>326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501</v>
      </c>
      <c r="C241" s="106" t="s">
        <v>217</v>
      </c>
      <c r="D241" s="39" t="s">
        <v>326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502</v>
      </c>
      <c r="C242" s="106" t="s">
        <v>217</v>
      </c>
      <c r="D242" s="39" t="s">
        <v>326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503</v>
      </c>
      <c r="C243" s="106" t="s">
        <v>260</v>
      </c>
      <c r="D243" s="39" t="s">
        <v>326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504</v>
      </c>
      <c r="C244" s="107" t="s">
        <v>217</v>
      </c>
      <c r="D244" s="39" t="s">
        <v>326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303" t="s">
        <v>262</v>
      </c>
      <c r="B245" s="304"/>
      <c r="C245" s="14" t="s">
        <v>322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301" t="s">
        <v>505</v>
      </c>
      <c r="C246" s="47" t="s">
        <v>33</v>
      </c>
      <c r="D246" s="47" t="s">
        <v>329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302"/>
      <c r="C247" s="31" t="s">
        <v>264</v>
      </c>
      <c r="D247" s="39" t="s">
        <v>326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302"/>
      <c r="C248" s="31" t="s">
        <v>264</v>
      </c>
      <c r="D248" s="39" t="s">
        <v>326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506</v>
      </c>
      <c r="C249" s="31" t="s">
        <v>42</v>
      </c>
      <c r="D249" s="39" t="s">
        <v>326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507</v>
      </c>
      <c r="C250" s="31" t="s">
        <v>42</v>
      </c>
      <c r="D250" s="39" t="s">
        <v>326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508</v>
      </c>
      <c r="C251" s="31" t="s">
        <v>42</v>
      </c>
      <c r="D251" s="39" t="s">
        <v>326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509</v>
      </c>
      <c r="C252" s="31" t="s">
        <v>42</v>
      </c>
      <c r="D252" s="39" t="s">
        <v>326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510</v>
      </c>
      <c r="C253" s="31" t="s">
        <v>42</v>
      </c>
      <c r="D253" s="39" t="s">
        <v>326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511</v>
      </c>
      <c r="C254" s="31" t="s">
        <v>42</v>
      </c>
      <c r="D254" s="39" t="s">
        <v>326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512</v>
      </c>
      <c r="C255" s="31" t="s">
        <v>42</v>
      </c>
      <c r="D255" s="39" t="s">
        <v>326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513</v>
      </c>
      <c r="C256" s="31" t="s">
        <v>42</v>
      </c>
      <c r="D256" s="39" t="s">
        <v>326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514</v>
      </c>
      <c r="C257" s="31" t="s">
        <v>42</v>
      </c>
      <c r="D257" s="39" t="s">
        <v>326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515</v>
      </c>
      <c r="C258" s="31" t="s">
        <v>42</v>
      </c>
      <c r="D258" s="39" t="s">
        <v>326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516</v>
      </c>
      <c r="C259" s="31" t="s">
        <v>42</v>
      </c>
      <c r="D259" s="39" t="s">
        <v>326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517</v>
      </c>
      <c r="C260" s="31" t="s">
        <v>42</v>
      </c>
      <c r="D260" s="39" t="s">
        <v>326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518</v>
      </c>
      <c r="C261" s="39" t="s">
        <v>42</v>
      </c>
      <c r="D261" s="39" t="s">
        <v>326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303" t="s">
        <v>519</v>
      </c>
      <c r="B262" s="304"/>
      <c r="C262" s="14" t="s">
        <v>322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301" t="s">
        <v>519</v>
      </c>
      <c r="C263" s="47" t="s">
        <v>280</v>
      </c>
      <c r="D263" s="47" t="s">
        <v>329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302"/>
      <c r="C264" s="31" t="s">
        <v>282</v>
      </c>
      <c r="D264" s="39" t="s">
        <v>326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302"/>
      <c r="C265" s="31" t="s">
        <v>282</v>
      </c>
      <c r="D265" s="39" t="s">
        <v>326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520</v>
      </c>
      <c r="C266" s="36" t="s">
        <v>285</v>
      </c>
      <c r="D266" s="39" t="s">
        <v>326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521</v>
      </c>
      <c r="C267" s="36" t="s">
        <v>287</v>
      </c>
      <c r="D267" s="39" t="s">
        <v>326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522</v>
      </c>
      <c r="C268" s="36" t="s">
        <v>289</v>
      </c>
      <c r="D268" s="39" t="s">
        <v>326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523</v>
      </c>
      <c r="C269" s="36" t="s">
        <v>285</v>
      </c>
      <c r="D269" s="39" t="s">
        <v>326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524</v>
      </c>
      <c r="C270" s="36" t="s">
        <v>287</v>
      </c>
      <c r="D270" s="39" t="s">
        <v>326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525</v>
      </c>
      <c r="C271" s="36" t="s">
        <v>287</v>
      </c>
      <c r="D271" s="39" t="s">
        <v>326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526</v>
      </c>
      <c r="C272" s="36" t="s">
        <v>287</v>
      </c>
      <c r="D272" s="39" t="s">
        <v>326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527</v>
      </c>
      <c r="C273" s="36" t="s">
        <v>296</v>
      </c>
      <c r="D273" s="39" t="s">
        <v>326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528</v>
      </c>
      <c r="C274" s="36" t="s">
        <v>287</v>
      </c>
      <c r="D274" s="39" t="s">
        <v>326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529</v>
      </c>
      <c r="C275" s="36" t="s">
        <v>287</v>
      </c>
      <c r="D275" s="39" t="s">
        <v>326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530</v>
      </c>
      <c r="C276" s="36" t="s">
        <v>285</v>
      </c>
      <c r="D276" s="39" t="s">
        <v>326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531</v>
      </c>
      <c r="C277" s="36" t="s">
        <v>296</v>
      </c>
      <c r="D277" s="39" t="s">
        <v>326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532</v>
      </c>
      <c r="C278" s="36" t="s">
        <v>289</v>
      </c>
      <c r="D278" s="39" t="s">
        <v>326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533</v>
      </c>
      <c r="C279" s="36" t="s">
        <v>287</v>
      </c>
      <c r="D279" s="39" t="s">
        <v>326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534</v>
      </c>
      <c r="C280" s="36" t="s">
        <v>287</v>
      </c>
      <c r="D280" s="39" t="s">
        <v>326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535</v>
      </c>
      <c r="C281" s="36" t="s">
        <v>287</v>
      </c>
      <c r="D281" s="39" t="s">
        <v>326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536</v>
      </c>
      <c r="C282" s="39" t="s">
        <v>285</v>
      </c>
      <c r="D282" s="39" t="s">
        <v>326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303" t="s">
        <v>306</v>
      </c>
      <c r="B283" s="304"/>
      <c r="C283" s="14" t="s">
        <v>322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301" t="s">
        <v>537</v>
      </c>
      <c r="C284" s="47" t="s">
        <v>24</v>
      </c>
      <c r="D284" s="47" t="s">
        <v>329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302"/>
      <c r="C285" s="31" t="s">
        <v>34</v>
      </c>
      <c r="D285" s="39" t="s">
        <v>326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53:B55"/>
    <mergeCell ref="A69:B69"/>
    <mergeCell ref="B70:B72"/>
    <mergeCell ref="A89:B89"/>
    <mergeCell ref="B90:B91"/>
    <mergeCell ref="A16:B16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B246:B248"/>
    <mergeCell ref="A262:B262"/>
    <mergeCell ref="B263:B265"/>
    <mergeCell ref="A283:B283"/>
    <mergeCell ref="B284:B28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J9" sqref="J9:J15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4.8554687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45" customHeight="1" x14ac:dyDescent="0.25">
      <c r="A2" s="317" t="s">
        <v>1082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</row>
    <row r="3" spans="1:16" ht="15.75" thickBot="1" x14ac:dyDescent="0.3">
      <c r="A3" s="12"/>
      <c r="B3" s="12"/>
      <c r="C3" s="12"/>
      <c r="D3" s="318"/>
      <c r="E3" s="318"/>
      <c r="F3" s="318"/>
      <c r="G3" s="318"/>
      <c r="H3" s="318"/>
      <c r="I3" s="318"/>
      <c r="J3" s="318"/>
      <c r="K3" s="318"/>
      <c r="L3" s="12"/>
    </row>
    <row r="4" spans="1:16" ht="60.75" thickBot="1" x14ac:dyDescent="0.3">
      <c r="A4" s="13" t="s">
        <v>5</v>
      </c>
      <c r="B4" s="14" t="s">
        <v>538</v>
      </c>
      <c r="C4" s="14" t="s">
        <v>539</v>
      </c>
      <c r="D4" s="14" t="s">
        <v>540</v>
      </c>
      <c r="E4" s="14" t="s">
        <v>541</v>
      </c>
      <c r="F4" s="14" t="s">
        <v>542</v>
      </c>
      <c r="G4" s="14" t="s">
        <v>543</v>
      </c>
      <c r="H4" s="14" t="s">
        <v>544</v>
      </c>
      <c r="I4" s="14" t="s">
        <v>1108</v>
      </c>
      <c r="J4" s="14" t="s">
        <v>1109</v>
      </c>
      <c r="K4" s="14" t="s">
        <v>1110</v>
      </c>
      <c r="L4" s="15" t="s">
        <v>545</v>
      </c>
      <c r="M4" s="14" t="s">
        <v>546</v>
      </c>
      <c r="N4" s="16" t="s">
        <v>547</v>
      </c>
      <c r="O4" s="16" t="s">
        <v>548</v>
      </c>
      <c r="P4" s="16" t="s">
        <v>545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303" t="s">
        <v>549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20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303" t="s">
        <v>550</v>
      </c>
      <c r="B8" s="304"/>
      <c r="C8" s="14" t="s">
        <v>3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21" t="s">
        <v>550</v>
      </c>
      <c r="C9" s="22" t="s">
        <v>22</v>
      </c>
      <c r="D9" s="23" t="s">
        <v>551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28.5" x14ac:dyDescent="0.25">
      <c r="A10" s="29">
        <f t="shared" ref="A10:A15" si="5">+A9+1</f>
        <v>2</v>
      </c>
      <c r="B10" s="322"/>
      <c r="C10" s="30" t="s">
        <v>24</v>
      </c>
      <c r="D10" s="31" t="s">
        <v>552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22"/>
      <c r="C11" s="30" t="s">
        <v>24</v>
      </c>
      <c r="D11" s="31" t="s">
        <v>553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22"/>
      <c r="C12" s="30" t="s">
        <v>24</v>
      </c>
      <c r="D12" s="31" t="s">
        <v>553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22"/>
      <c r="C13" s="30" t="s">
        <v>24</v>
      </c>
      <c r="D13" s="31" t="s">
        <v>553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22"/>
      <c r="C14" s="30" t="s">
        <v>24</v>
      </c>
      <c r="D14" s="31" t="s">
        <v>553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23"/>
      <c r="C15" s="38" t="s">
        <v>27</v>
      </c>
      <c r="D15" s="39" t="s">
        <v>554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303" t="s">
        <v>327</v>
      </c>
      <c r="B16" s="304"/>
      <c r="C16" s="14" t="s">
        <v>3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301" t="s">
        <v>555</v>
      </c>
      <c r="C17" s="47" t="s">
        <v>31</v>
      </c>
      <c r="D17" s="47" t="s">
        <v>556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302"/>
      <c r="C18" s="31" t="s">
        <v>33</v>
      </c>
      <c r="D18" s="39" t="s">
        <v>554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302"/>
      <c r="C19" s="31" t="s">
        <v>34</v>
      </c>
      <c r="D19" s="39" t="s">
        <v>554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557</v>
      </c>
      <c r="C20" s="36" t="s">
        <v>34</v>
      </c>
      <c r="D20" s="39" t="s">
        <v>554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558</v>
      </c>
      <c r="C21" s="36" t="s">
        <v>37</v>
      </c>
      <c r="D21" s="39" t="s">
        <v>554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559</v>
      </c>
      <c r="C22" s="36" t="s">
        <v>40</v>
      </c>
      <c r="D22" s="39" t="s">
        <v>554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560</v>
      </c>
      <c r="C23" s="36" t="s">
        <v>42</v>
      </c>
      <c r="D23" s="39" t="s">
        <v>554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561</v>
      </c>
      <c r="C24" s="36" t="s">
        <v>42</v>
      </c>
      <c r="D24" s="39" t="s">
        <v>554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562</v>
      </c>
      <c r="C25" s="36" t="s">
        <v>42</v>
      </c>
      <c r="D25" s="39" t="s">
        <v>554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563</v>
      </c>
      <c r="C26" s="36" t="s">
        <v>38</v>
      </c>
      <c r="D26" s="39" t="s">
        <v>554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564</v>
      </c>
      <c r="C27" s="36" t="s">
        <v>42</v>
      </c>
      <c r="D27" s="39" t="s">
        <v>554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565</v>
      </c>
      <c r="C28" s="36" t="s">
        <v>42</v>
      </c>
      <c r="D28" s="39" t="s">
        <v>554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566</v>
      </c>
      <c r="C29" s="36" t="s">
        <v>42</v>
      </c>
      <c r="D29" s="39" t="s">
        <v>554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567</v>
      </c>
      <c r="C30" s="36" t="s">
        <v>38</v>
      </c>
      <c r="D30" s="39" t="s">
        <v>554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568</v>
      </c>
      <c r="C31" s="36" t="s">
        <v>42</v>
      </c>
      <c r="D31" s="39" t="s">
        <v>554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569</v>
      </c>
      <c r="C32" s="36" t="s">
        <v>34</v>
      </c>
      <c r="D32" s="39" t="s">
        <v>554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570</v>
      </c>
      <c r="C33" s="36" t="s">
        <v>38</v>
      </c>
      <c r="D33" s="39" t="s">
        <v>554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571</v>
      </c>
      <c r="C34" s="36" t="s">
        <v>42</v>
      </c>
      <c r="D34" s="39" t="s">
        <v>554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572</v>
      </c>
      <c r="C35" s="36" t="s">
        <v>42</v>
      </c>
      <c r="D35" s="39" t="s">
        <v>554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24" t="s">
        <v>55</v>
      </c>
      <c r="B36" s="325"/>
      <c r="C36" s="65" t="s">
        <v>3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13" t="s">
        <v>573</v>
      </c>
      <c r="C37" s="23" t="s">
        <v>1101</v>
      </c>
      <c r="D37" s="23" t="s">
        <v>556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302"/>
      <c r="C38" s="31" t="s">
        <v>57</v>
      </c>
      <c r="D38" s="36" t="s">
        <v>554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574</v>
      </c>
      <c r="C39" s="31" t="s">
        <v>57</v>
      </c>
      <c r="D39" s="36" t="s">
        <v>554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575</v>
      </c>
      <c r="C40" s="36" t="s">
        <v>60</v>
      </c>
      <c r="D40" s="36" t="s">
        <v>554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576</v>
      </c>
      <c r="C41" s="31" t="s">
        <v>57</v>
      </c>
      <c r="D41" s="36" t="s">
        <v>554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577</v>
      </c>
      <c r="C42" s="36" t="s">
        <v>60</v>
      </c>
      <c r="D42" s="36" t="s">
        <v>554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578</v>
      </c>
      <c r="C43" s="31" t="s">
        <v>57</v>
      </c>
      <c r="D43" s="36" t="s">
        <v>554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579</v>
      </c>
      <c r="C44" s="36" t="s">
        <v>65</v>
      </c>
      <c r="D44" s="36" t="s">
        <v>554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580</v>
      </c>
      <c r="C45" s="36" t="s">
        <v>60</v>
      </c>
      <c r="D45" s="36" t="s">
        <v>554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581</v>
      </c>
      <c r="C46" s="36" t="s">
        <v>60</v>
      </c>
      <c r="D46" s="36" t="s">
        <v>554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582</v>
      </c>
      <c r="C47" s="36" t="s">
        <v>69</v>
      </c>
      <c r="D47" s="36" t="s">
        <v>554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583</v>
      </c>
      <c r="C48" s="36" t="s">
        <v>60</v>
      </c>
      <c r="D48" s="36" t="s">
        <v>554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584</v>
      </c>
      <c r="C49" s="36" t="s">
        <v>60</v>
      </c>
      <c r="D49" s="36" t="s">
        <v>554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585</v>
      </c>
      <c r="C50" s="36" t="s">
        <v>60</v>
      </c>
      <c r="D50" s="36" t="s">
        <v>554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586</v>
      </c>
      <c r="C51" s="75" t="s">
        <v>60</v>
      </c>
      <c r="D51" s="75" t="s">
        <v>554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311" t="s">
        <v>74</v>
      </c>
      <c r="B52" s="312"/>
      <c r="C52" s="82" t="s">
        <v>3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13" t="s">
        <v>587</v>
      </c>
      <c r="C53" s="85" t="s">
        <v>1099</v>
      </c>
      <c r="D53" s="23" t="s">
        <v>556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302"/>
      <c r="C54" s="86" t="s">
        <v>76</v>
      </c>
      <c r="D54" s="39" t="s">
        <v>554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302"/>
      <c r="C55" s="87" t="s">
        <v>77</v>
      </c>
      <c r="D55" s="39" t="s">
        <v>554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588</v>
      </c>
      <c r="C56" s="36" t="s">
        <v>42</v>
      </c>
      <c r="D56" s="39" t="s">
        <v>554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589</v>
      </c>
      <c r="C57" s="36" t="s">
        <v>42</v>
      </c>
      <c r="D57" s="39" t="s">
        <v>554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590</v>
      </c>
      <c r="C58" s="36" t="s">
        <v>42</v>
      </c>
      <c r="D58" s="39" t="s">
        <v>554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591</v>
      </c>
      <c r="C59" s="36" t="s">
        <v>42</v>
      </c>
      <c r="D59" s="39" t="s">
        <v>554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592</v>
      </c>
      <c r="C60" s="36" t="s">
        <v>42</v>
      </c>
      <c r="D60" s="39" t="s">
        <v>554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593</v>
      </c>
      <c r="C61" s="36" t="s">
        <v>42</v>
      </c>
      <c r="D61" s="39" t="s">
        <v>554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594</v>
      </c>
      <c r="C62" s="36" t="s">
        <v>42</v>
      </c>
      <c r="D62" s="39" t="s">
        <v>554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595</v>
      </c>
      <c r="C63" s="36" t="s">
        <v>42</v>
      </c>
      <c r="D63" s="39" t="s">
        <v>554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596</v>
      </c>
      <c r="C64" s="36" t="s">
        <v>42</v>
      </c>
      <c r="D64" s="39" t="s">
        <v>554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597</v>
      </c>
      <c r="C65" s="36" t="s">
        <v>42</v>
      </c>
      <c r="D65" s="39" t="s">
        <v>554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598</v>
      </c>
      <c r="C66" s="36" t="s">
        <v>42</v>
      </c>
      <c r="D66" s="39" t="s">
        <v>554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599</v>
      </c>
      <c r="C67" s="36" t="s">
        <v>42</v>
      </c>
      <c r="D67" s="39" t="s">
        <v>554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600</v>
      </c>
      <c r="C68" s="75" t="s">
        <v>42</v>
      </c>
      <c r="D68" s="75" t="s">
        <v>554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03" t="s">
        <v>91</v>
      </c>
      <c r="B69" s="304"/>
      <c r="C69" s="14" t="s">
        <v>3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301" t="s">
        <v>601</v>
      </c>
      <c r="C70" s="47" t="s">
        <v>1098</v>
      </c>
      <c r="D70" s="47" t="s">
        <v>556</v>
      </c>
      <c r="E70" s="47">
        <v>1.5</v>
      </c>
      <c r="F70" s="47">
        <v>2</v>
      </c>
      <c r="G70" s="47">
        <v>1</v>
      </c>
      <c r="H70" s="47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302"/>
      <c r="C71" s="47" t="s">
        <v>92</v>
      </c>
      <c r="D71" s="39" t="s">
        <v>554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302"/>
      <c r="C72" s="31" t="s">
        <v>34</v>
      </c>
      <c r="D72" s="39" t="s">
        <v>554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602</v>
      </c>
      <c r="C73" s="36" t="s">
        <v>42</v>
      </c>
      <c r="D73" s="39" t="s">
        <v>554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603</v>
      </c>
      <c r="C74" s="36" t="s">
        <v>42</v>
      </c>
      <c r="D74" s="39" t="s">
        <v>554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604</v>
      </c>
      <c r="C75" s="36" t="s">
        <v>42</v>
      </c>
      <c r="D75" s="39" t="s">
        <v>554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605</v>
      </c>
      <c r="C76" s="36" t="s">
        <v>42</v>
      </c>
      <c r="D76" s="39" t="s">
        <v>554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606</v>
      </c>
      <c r="C77" s="36" t="s">
        <v>42</v>
      </c>
      <c r="D77" s="39" t="s">
        <v>554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607</v>
      </c>
      <c r="C78" s="36" t="s">
        <v>42</v>
      </c>
      <c r="D78" s="39" t="s">
        <v>554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608</v>
      </c>
      <c r="C79" s="36" t="s">
        <v>42</v>
      </c>
      <c r="D79" s="39" t="s">
        <v>554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609</v>
      </c>
      <c r="C80" s="36" t="s">
        <v>42</v>
      </c>
      <c r="D80" s="39" t="s">
        <v>554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610</v>
      </c>
      <c r="C81" s="36" t="s">
        <v>42</v>
      </c>
      <c r="D81" s="39" t="s">
        <v>554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611</v>
      </c>
      <c r="C82" s="36" t="s">
        <v>42</v>
      </c>
      <c r="D82" s="39" t="s">
        <v>554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612</v>
      </c>
      <c r="C83" s="36" t="s">
        <v>42</v>
      </c>
      <c r="D83" s="39" t="s">
        <v>554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613</v>
      </c>
      <c r="C84" s="36" t="s">
        <v>42</v>
      </c>
      <c r="D84" s="39" t="s">
        <v>554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614</v>
      </c>
      <c r="C85" s="36" t="s">
        <v>42</v>
      </c>
      <c r="D85" s="39" t="s">
        <v>554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615</v>
      </c>
      <c r="C86" s="36" t="s">
        <v>42</v>
      </c>
      <c r="D86" s="39" t="s">
        <v>554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616</v>
      </c>
      <c r="C87" s="39" t="s">
        <v>42</v>
      </c>
      <c r="D87" s="39" t="s">
        <v>554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18</v>
      </c>
      <c r="B88" s="93" t="s">
        <v>1077</v>
      </c>
      <c r="C88" s="39" t="s">
        <v>34</v>
      </c>
      <c r="D88" s="39" t="s">
        <v>554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303" t="s">
        <v>108</v>
      </c>
      <c r="B89" s="304"/>
      <c r="C89" s="14" t="s">
        <v>3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301" t="s">
        <v>617</v>
      </c>
      <c r="C90" s="47" t="s">
        <v>33</v>
      </c>
      <c r="D90" s="47" t="s">
        <v>556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302"/>
      <c r="C91" s="36" t="s">
        <v>42</v>
      </c>
      <c r="D91" s="39" t="s">
        <v>554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618</v>
      </c>
      <c r="C92" s="36" t="s">
        <v>34</v>
      </c>
      <c r="D92" s="39" t="s">
        <v>554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619</v>
      </c>
      <c r="C93" s="36" t="s">
        <v>37</v>
      </c>
      <c r="D93" s="39" t="s">
        <v>554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620</v>
      </c>
      <c r="C94" s="36" t="s">
        <v>38</v>
      </c>
      <c r="D94" s="39" t="s">
        <v>554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621</v>
      </c>
      <c r="C95" s="36" t="s">
        <v>34</v>
      </c>
      <c r="D95" s="39" t="s">
        <v>554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622</v>
      </c>
      <c r="C96" s="36" t="s">
        <v>42</v>
      </c>
      <c r="D96" s="39" t="s">
        <v>554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623</v>
      </c>
      <c r="C97" s="36" t="s">
        <v>42</v>
      </c>
      <c r="D97" s="39" t="s">
        <v>554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624</v>
      </c>
      <c r="C98" s="36" t="s">
        <v>42</v>
      </c>
      <c r="D98" s="39" t="s">
        <v>554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625</v>
      </c>
      <c r="C99" s="36" t="s">
        <v>38</v>
      </c>
      <c r="D99" s="39" t="s">
        <v>554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626</v>
      </c>
      <c r="C100" s="36" t="s">
        <v>42</v>
      </c>
      <c r="D100" s="39" t="s">
        <v>554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627</v>
      </c>
      <c r="C101" s="36" t="s">
        <v>42</v>
      </c>
      <c r="D101" s="39" t="s">
        <v>554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628</v>
      </c>
      <c r="C102" s="39" t="s">
        <v>42</v>
      </c>
      <c r="D102" s="39" t="s">
        <v>554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303" t="s">
        <v>122</v>
      </c>
      <c r="B103" s="304"/>
      <c r="C103" s="14" t="s">
        <v>3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301" t="s">
        <v>629</v>
      </c>
      <c r="C104" s="47" t="s">
        <v>31</v>
      </c>
      <c r="D104" s="47" t="s">
        <v>556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302"/>
      <c r="C105" s="31" t="s">
        <v>124</v>
      </c>
      <c r="D105" s="39" t="s">
        <v>554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302"/>
      <c r="C106" s="31" t="s">
        <v>125</v>
      </c>
      <c r="D106" s="39" t="s">
        <v>554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630</v>
      </c>
      <c r="C107" s="36" t="s">
        <v>34</v>
      </c>
      <c r="D107" s="39" t="s">
        <v>554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631</v>
      </c>
      <c r="C108" s="36" t="s">
        <v>42</v>
      </c>
      <c r="D108" s="39" t="s">
        <v>554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632</v>
      </c>
      <c r="C109" s="36" t="s">
        <v>42</v>
      </c>
      <c r="D109" s="39" t="s">
        <v>554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633</v>
      </c>
      <c r="C110" s="36" t="s">
        <v>42</v>
      </c>
      <c r="D110" s="39" t="s">
        <v>554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634</v>
      </c>
      <c r="C111" s="36" t="s">
        <v>42</v>
      </c>
      <c r="D111" s="39" t="s">
        <v>554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635</v>
      </c>
      <c r="C112" s="36" t="s">
        <v>42</v>
      </c>
      <c r="D112" s="39" t="s">
        <v>554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636</v>
      </c>
      <c r="C113" s="36" t="s">
        <v>42</v>
      </c>
      <c r="D113" s="39" t="s">
        <v>554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637</v>
      </c>
      <c r="C114" s="36" t="s">
        <v>42</v>
      </c>
      <c r="D114" s="39" t="s">
        <v>554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638</v>
      </c>
      <c r="C115" s="36" t="s">
        <v>42</v>
      </c>
      <c r="D115" s="39" t="s">
        <v>554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639</v>
      </c>
      <c r="C116" s="36" t="s">
        <v>42</v>
      </c>
      <c r="D116" s="39" t="s">
        <v>554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640</v>
      </c>
      <c r="C117" s="36" t="s">
        <v>34</v>
      </c>
      <c r="D117" s="39" t="s">
        <v>554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641</v>
      </c>
      <c r="C118" s="36" t="s">
        <v>42</v>
      </c>
      <c r="D118" s="39" t="s">
        <v>554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642</v>
      </c>
      <c r="C119" s="36" t="s">
        <v>34</v>
      </c>
      <c r="D119" s="39" t="s">
        <v>554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643</v>
      </c>
      <c r="C120" s="39" t="s">
        <v>34</v>
      </c>
      <c r="D120" s="39" t="s">
        <v>554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303" t="s">
        <v>140</v>
      </c>
      <c r="B121" s="304"/>
      <c r="C121" s="14" t="s">
        <v>3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301" t="s">
        <v>644</v>
      </c>
      <c r="C122" s="47" t="s">
        <v>1094</v>
      </c>
      <c r="D122" s="47" t="s">
        <v>556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302"/>
      <c r="C123" s="31" t="s">
        <v>141</v>
      </c>
      <c r="D123" s="39" t="s">
        <v>554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302"/>
      <c r="C124" s="31" t="s">
        <v>141</v>
      </c>
      <c r="D124" s="39" t="s">
        <v>554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645</v>
      </c>
      <c r="C125" s="36" t="s">
        <v>154</v>
      </c>
      <c r="D125" s="39" t="s">
        <v>554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646</v>
      </c>
      <c r="C126" s="36" t="s">
        <v>69</v>
      </c>
      <c r="D126" s="39" t="s">
        <v>554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647</v>
      </c>
      <c r="C127" s="36" t="s">
        <v>145</v>
      </c>
      <c r="D127" s="39" t="s">
        <v>554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648</v>
      </c>
      <c r="C128" s="36" t="s">
        <v>69</v>
      </c>
      <c r="D128" s="39" t="s">
        <v>554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649</v>
      </c>
      <c r="C129" s="36" t="s">
        <v>145</v>
      </c>
      <c r="D129" s="39" t="s">
        <v>554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650</v>
      </c>
      <c r="C130" s="36" t="s">
        <v>69</v>
      </c>
      <c r="D130" s="39" t="s">
        <v>554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651</v>
      </c>
      <c r="C131" s="36" t="s">
        <v>69</v>
      </c>
      <c r="D131" s="39" t="s">
        <v>554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652</v>
      </c>
      <c r="C132" s="36" t="s">
        <v>69</v>
      </c>
      <c r="D132" s="39" t="s">
        <v>554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653</v>
      </c>
      <c r="C133" s="36" t="s">
        <v>69</v>
      </c>
      <c r="D133" s="39" t="s">
        <v>554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654</v>
      </c>
      <c r="C134" s="36" t="s">
        <v>69</v>
      </c>
      <c r="D134" s="39" t="s">
        <v>554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655</v>
      </c>
      <c r="C135" s="36" t="s">
        <v>154</v>
      </c>
      <c r="D135" s="39" t="s">
        <v>554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656</v>
      </c>
      <c r="C136" s="36" t="s">
        <v>69</v>
      </c>
      <c r="D136" s="39" t="s">
        <v>554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657</v>
      </c>
      <c r="C137" s="36" t="s">
        <v>69</v>
      </c>
      <c r="D137" s="39" t="s">
        <v>554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658</v>
      </c>
      <c r="C138" s="36" t="s">
        <v>69</v>
      </c>
      <c r="D138" s="39" t="s">
        <v>554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659</v>
      </c>
      <c r="C139" s="36" t="s">
        <v>69</v>
      </c>
      <c r="D139" s="39" t="s">
        <v>554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660</v>
      </c>
      <c r="C140" s="36" t="s">
        <v>69</v>
      </c>
      <c r="D140" s="36" t="s">
        <v>554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303" t="s">
        <v>160</v>
      </c>
      <c r="B141" s="304"/>
      <c r="C141" s="14" t="s">
        <v>3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30" t="s">
        <v>661</v>
      </c>
      <c r="C142" s="47" t="s">
        <v>162</v>
      </c>
      <c r="D142" s="47" t="s">
        <v>556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31"/>
      <c r="C143" s="31" t="s">
        <v>163</v>
      </c>
      <c r="D143" s="39" t="s">
        <v>554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01"/>
      <c r="C144" s="31" t="s">
        <v>37</v>
      </c>
      <c r="D144" s="39" t="s">
        <v>554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662</v>
      </c>
      <c r="C145" s="36" t="s">
        <v>42</v>
      </c>
      <c r="D145" s="39" t="s">
        <v>554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663</v>
      </c>
      <c r="C146" s="36" t="s">
        <v>42</v>
      </c>
      <c r="D146" s="39" t="s">
        <v>554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664</v>
      </c>
      <c r="C147" s="36" t="s">
        <v>42</v>
      </c>
      <c r="D147" s="39" t="s">
        <v>554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665</v>
      </c>
      <c r="C148" s="36" t="s">
        <v>34</v>
      </c>
      <c r="D148" s="39" t="s">
        <v>554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666</v>
      </c>
      <c r="C149" s="36" t="s">
        <v>42</v>
      </c>
      <c r="D149" s="39" t="s">
        <v>554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667</v>
      </c>
      <c r="C150" s="36" t="s">
        <v>37</v>
      </c>
      <c r="D150" s="39" t="s">
        <v>554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668</v>
      </c>
      <c r="C151" s="36" t="s">
        <v>171</v>
      </c>
      <c r="D151" s="39" t="s">
        <v>554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669</v>
      </c>
      <c r="C152" s="36" t="s">
        <v>27</v>
      </c>
      <c r="D152" s="39" t="s">
        <v>554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670</v>
      </c>
      <c r="C153" s="36" t="s">
        <v>27</v>
      </c>
      <c r="D153" s="39" t="s">
        <v>554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671</v>
      </c>
      <c r="C154" s="36" t="s">
        <v>37</v>
      </c>
      <c r="D154" s="39" t="s">
        <v>554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672</v>
      </c>
      <c r="C155" s="36" t="s">
        <v>42</v>
      </c>
      <c r="D155" s="39" t="s">
        <v>554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673</v>
      </c>
      <c r="C156" s="36" t="s">
        <v>37</v>
      </c>
      <c r="D156" s="39" t="s">
        <v>554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674</v>
      </c>
      <c r="C157" s="36" t="s">
        <v>42</v>
      </c>
      <c r="D157" s="39" t="s">
        <v>554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675</v>
      </c>
      <c r="C158" s="36" t="s">
        <v>37</v>
      </c>
      <c r="D158" s="39" t="s">
        <v>554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676</v>
      </c>
      <c r="C159" s="33" t="s">
        <v>42</v>
      </c>
      <c r="D159" s="39" t="s">
        <v>554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x14ac:dyDescent="0.25">
      <c r="A160" s="324" t="s">
        <v>180</v>
      </c>
      <c r="B160" s="325"/>
      <c r="C160" s="65" t="s">
        <v>3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35">
        <v>1</v>
      </c>
      <c r="B161" s="302" t="s">
        <v>437</v>
      </c>
      <c r="C161" s="36" t="s">
        <v>92</v>
      </c>
      <c r="D161" s="31" t="s">
        <v>329</v>
      </c>
      <c r="E161" s="2">
        <v>1.5</v>
      </c>
      <c r="F161" s="103">
        <v>2.4</v>
      </c>
      <c r="G161" s="2">
        <v>1</v>
      </c>
      <c r="H161" s="2">
        <v>0</v>
      </c>
      <c r="I161" s="4">
        <v>7560</v>
      </c>
      <c r="J161" s="4">
        <f>I161/100*H161</f>
        <v>0</v>
      </c>
      <c r="K161" s="4">
        <v>0</v>
      </c>
      <c r="L161" s="104">
        <f t="shared" ref="L161:L176" si="41">J161*K161/1000</f>
        <v>0</v>
      </c>
      <c r="M161" s="8">
        <v>3250</v>
      </c>
      <c r="N161" s="8">
        <v>13.1</v>
      </c>
      <c r="O161" s="4">
        <f>I161/100*N161</f>
        <v>990.3599999999999</v>
      </c>
      <c r="P161" s="104">
        <f t="shared" ref="P161:P176" si="42">+O161*M161/1000</f>
        <v>3218.6699999999996</v>
      </c>
    </row>
    <row r="162" spans="1:16" x14ac:dyDescent="0.25">
      <c r="A162" s="335"/>
      <c r="B162" s="302"/>
      <c r="C162" s="36" t="s">
        <v>182</v>
      </c>
      <c r="D162" s="36" t="s">
        <v>326</v>
      </c>
      <c r="E162" s="2">
        <v>1.5</v>
      </c>
      <c r="F162" s="103">
        <v>2.4</v>
      </c>
      <c r="G162" s="2">
        <v>1</v>
      </c>
      <c r="H162" s="2">
        <v>0</v>
      </c>
      <c r="I162" s="4">
        <v>6720</v>
      </c>
      <c r="J162" s="4">
        <f t="shared" ref="J162:J176" si="43">I162/100*H162</f>
        <v>0</v>
      </c>
      <c r="K162" s="4">
        <v>0</v>
      </c>
      <c r="L162" s="104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104">
        <f t="shared" si="42"/>
        <v>2861.04</v>
      </c>
    </row>
    <row r="163" spans="1:16" x14ac:dyDescent="0.25">
      <c r="A163" s="335"/>
      <c r="B163" s="302"/>
      <c r="C163" s="36" t="s">
        <v>42</v>
      </c>
      <c r="D163" s="36" t="s">
        <v>326</v>
      </c>
      <c r="E163" s="2">
        <v>1.5</v>
      </c>
      <c r="F163" s="103">
        <v>1.5</v>
      </c>
      <c r="G163" s="2">
        <v>1</v>
      </c>
      <c r="H163" s="2">
        <v>0</v>
      </c>
      <c r="I163" s="4">
        <v>0</v>
      </c>
      <c r="J163" s="4">
        <f t="shared" si="43"/>
        <v>0</v>
      </c>
      <c r="K163" s="4">
        <v>0</v>
      </c>
      <c r="L163" s="104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104">
        <f t="shared" si="42"/>
        <v>0</v>
      </c>
    </row>
    <row r="164" spans="1:16" x14ac:dyDescent="0.25">
      <c r="A164" s="335">
        <v>2</v>
      </c>
      <c r="B164" s="302" t="s">
        <v>438</v>
      </c>
      <c r="C164" s="1" t="s">
        <v>42</v>
      </c>
      <c r="D164" s="36" t="s">
        <v>326</v>
      </c>
      <c r="E164" s="2">
        <v>1.5</v>
      </c>
      <c r="F164" s="103">
        <v>1.5</v>
      </c>
      <c r="G164" s="2">
        <v>1</v>
      </c>
      <c r="H164" s="2">
        <v>0</v>
      </c>
      <c r="I164" s="4">
        <v>6720</v>
      </c>
      <c r="J164" s="4">
        <f t="shared" si="43"/>
        <v>0</v>
      </c>
      <c r="K164" s="4">
        <v>0</v>
      </c>
      <c r="L164" s="104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104">
        <f t="shared" si="42"/>
        <v>1550.64</v>
      </c>
    </row>
    <row r="165" spans="1:16" x14ac:dyDescent="0.25">
      <c r="A165" s="335"/>
      <c r="B165" s="302"/>
      <c r="C165" s="1" t="s">
        <v>34</v>
      </c>
      <c r="D165" s="36" t="s">
        <v>326</v>
      </c>
      <c r="E165" s="2">
        <v>1.5</v>
      </c>
      <c r="F165" s="103">
        <v>1.6</v>
      </c>
      <c r="G165" s="2">
        <v>1</v>
      </c>
      <c r="H165" s="2">
        <v>0</v>
      </c>
      <c r="I165" s="4">
        <v>0</v>
      </c>
      <c r="J165" s="4">
        <f t="shared" si="43"/>
        <v>0</v>
      </c>
      <c r="K165" s="4">
        <v>0</v>
      </c>
      <c r="L165" s="104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104">
        <f t="shared" si="42"/>
        <v>0</v>
      </c>
    </row>
    <row r="166" spans="1:16" x14ac:dyDescent="0.25">
      <c r="A166" s="31">
        <f>+A164+1</f>
        <v>3</v>
      </c>
      <c r="B166" s="36" t="s">
        <v>439</v>
      </c>
      <c r="C166" s="36" t="s">
        <v>37</v>
      </c>
      <c r="D166" s="36" t="s">
        <v>326</v>
      </c>
      <c r="E166" s="2">
        <v>1.5</v>
      </c>
      <c r="F166" s="103">
        <v>1.5</v>
      </c>
      <c r="G166" s="2">
        <v>1</v>
      </c>
      <c r="H166" s="2">
        <v>0</v>
      </c>
      <c r="I166" s="4">
        <v>6720</v>
      </c>
      <c r="J166" s="4">
        <f t="shared" si="43"/>
        <v>0</v>
      </c>
      <c r="K166" s="4">
        <v>0</v>
      </c>
      <c r="L166" s="104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104">
        <f t="shared" si="42"/>
        <v>1550.64</v>
      </c>
    </row>
    <row r="167" spans="1:16" x14ac:dyDescent="0.25">
      <c r="A167" s="335">
        <f>+A166+1</f>
        <v>4</v>
      </c>
      <c r="B167" s="302" t="s">
        <v>440</v>
      </c>
      <c r="C167" s="1" t="s">
        <v>34</v>
      </c>
      <c r="D167" s="36" t="s">
        <v>326</v>
      </c>
      <c r="E167" s="2">
        <v>1.5</v>
      </c>
      <c r="F167" s="103">
        <v>1.5</v>
      </c>
      <c r="G167" s="2">
        <v>1</v>
      </c>
      <c r="H167" s="2">
        <v>0</v>
      </c>
      <c r="I167" s="4">
        <v>6720</v>
      </c>
      <c r="J167" s="4">
        <f t="shared" si="43"/>
        <v>0</v>
      </c>
      <c r="K167" s="4">
        <v>0</v>
      </c>
      <c r="L167" s="104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104">
        <f t="shared" si="42"/>
        <v>1550.64</v>
      </c>
    </row>
    <row r="168" spans="1:16" x14ac:dyDescent="0.25">
      <c r="A168" s="335"/>
      <c r="B168" s="302"/>
      <c r="C168" s="36" t="s">
        <v>186</v>
      </c>
      <c r="D168" s="36" t="s">
        <v>326</v>
      </c>
      <c r="E168" s="2">
        <v>1.5</v>
      </c>
      <c r="F168" s="103">
        <v>1.5</v>
      </c>
      <c r="G168" s="2">
        <v>1</v>
      </c>
      <c r="H168" s="2">
        <v>0</v>
      </c>
      <c r="I168" s="4">
        <v>0</v>
      </c>
      <c r="J168" s="4">
        <f t="shared" si="43"/>
        <v>0</v>
      </c>
      <c r="K168" s="4">
        <v>0</v>
      </c>
      <c r="L168" s="104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104">
        <f t="shared" si="42"/>
        <v>0</v>
      </c>
    </row>
    <row r="169" spans="1:16" x14ac:dyDescent="0.25">
      <c r="A169" s="31">
        <f>+A167+1</f>
        <v>5</v>
      </c>
      <c r="B169" s="36" t="s">
        <v>441</v>
      </c>
      <c r="C169" s="36" t="s">
        <v>42</v>
      </c>
      <c r="D169" s="36" t="s">
        <v>326</v>
      </c>
      <c r="E169" s="2">
        <v>1.5</v>
      </c>
      <c r="F169" s="103">
        <v>1.5</v>
      </c>
      <c r="G169" s="2">
        <v>1</v>
      </c>
      <c r="H169" s="2">
        <v>0</v>
      </c>
      <c r="I169" s="4">
        <v>6720</v>
      </c>
      <c r="J169" s="4">
        <f t="shared" si="43"/>
        <v>0</v>
      </c>
      <c r="K169" s="4">
        <v>0</v>
      </c>
      <c r="L169" s="104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104">
        <f t="shared" si="42"/>
        <v>1550.64</v>
      </c>
    </row>
    <row r="170" spans="1:16" x14ac:dyDescent="0.25">
      <c r="A170" s="31">
        <f t="shared" ref="A170:A176" si="45">+A169+1</f>
        <v>6</v>
      </c>
      <c r="B170" s="36" t="s">
        <v>442</v>
      </c>
      <c r="C170" s="36" t="s">
        <v>42</v>
      </c>
      <c r="D170" s="36" t="s">
        <v>326</v>
      </c>
      <c r="E170" s="1">
        <v>1.5</v>
      </c>
      <c r="F170" s="103">
        <v>1.5</v>
      </c>
      <c r="G170" s="1">
        <v>1</v>
      </c>
      <c r="H170" s="2">
        <v>0</v>
      </c>
      <c r="I170" s="4">
        <v>6720</v>
      </c>
      <c r="J170" s="4">
        <f t="shared" si="43"/>
        <v>0</v>
      </c>
      <c r="K170" s="4">
        <v>0</v>
      </c>
      <c r="L170" s="104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104">
        <f t="shared" si="42"/>
        <v>1550.64</v>
      </c>
    </row>
    <row r="171" spans="1:16" x14ac:dyDescent="0.25">
      <c r="A171" s="31">
        <f t="shared" si="45"/>
        <v>7</v>
      </c>
      <c r="B171" s="36" t="s">
        <v>443</v>
      </c>
      <c r="C171" s="36" t="s">
        <v>42</v>
      </c>
      <c r="D171" s="36" t="s">
        <v>326</v>
      </c>
      <c r="E171" s="1">
        <v>1.5</v>
      </c>
      <c r="F171" s="103">
        <v>1.5</v>
      </c>
      <c r="G171" s="1">
        <v>1</v>
      </c>
      <c r="H171" s="2">
        <v>0</v>
      </c>
      <c r="I171" s="4">
        <v>6720</v>
      </c>
      <c r="J171" s="4">
        <f t="shared" si="43"/>
        <v>0</v>
      </c>
      <c r="K171" s="4">
        <v>0</v>
      </c>
      <c r="L171" s="104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104">
        <f t="shared" si="42"/>
        <v>1550.64</v>
      </c>
    </row>
    <row r="172" spans="1:16" x14ac:dyDescent="0.25">
      <c r="A172" s="31">
        <f t="shared" si="45"/>
        <v>8</v>
      </c>
      <c r="B172" s="36" t="s">
        <v>444</v>
      </c>
      <c r="C172" s="36" t="s">
        <v>42</v>
      </c>
      <c r="D172" s="36" t="s">
        <v>326</v>
      </c>
      <c r="E172" s="1">
        <v>1.5</v>
      </c>
      <c r="F172" s="103">
        <v>1.5</v>
      </c>
      <c r="G172" s="1">
        <v>1</v>
      </c>
      <c r="H172" s="2">
        <v>0</v>
      </c>
      <c r="I172" s="4">
        <v>6720</v>
      </c>
      <c r="J172" s="4">
        <f t="shared" si="43"/>
        <v>0</v>
      </c>
      <c r="K172" s="4">
        <v>0</v>
      </c>
      <c r="L172" s="104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104">
        <f t="shared" si="42"/>
        <v>1550.64</v>
      </c>
    </row>
    <row r="173" spans="1:16" x14ac:dyDescent="0.25">
      <c r="A173" s="31">
        <f t="shared" si="45"/>
        <v>9</v>
      </c>
      <c r="B173" s="36" t="s">
        <v>445</v>
      </c>
      <c r="C173" s="36" t="s">
        <v>191</v>
      </c>
      <c r="D173" s="36" t="s">
        <v>326</v>
      </c>
      <c r="E173" s="1">
        <v>1.5</v>
      </c>
      <c r="F173" s="103">
        <v>1.5</v>
      </c>
      <c r="G173" s="1">
        <v>1</v>
      </c>
      <c r="H173" s="2">
        <v>0</v>
      </c>
      <c r="I173" s="4">
        <v>6720</v>
      </c>
      <c r="J173" s="4">
        <f t="shared" si="43"/>
        <v>0</v>
      </c>
      <c r="K173" s="4">
        <v>0</v>
      </c>
      <c r="L173" s="104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104">
        <f t="shared" si="42"/>
        <v>1550.64</v>
      </c>
    </row>
    <row r="174" spans="1:16" x14ac:dyDescent="0.25">
      <c r="A174" s="31">
        <f t="shared" si="45"/>
        <v>10</v>
      </c>
      <c r="B174" s="36" t="s">
        <v>446</v>
      </c>
      <c r="C174" s="36" t="s">
        <v>34</v>
      </c>
      <c r="D174" s="36" t="s">
        <v>326</v>
      </c>
      <c r="E174" s="1">
        <v>1.5</v>
      </c>
      <c r="F174" s="103">
        <v>1.5</v>
      </c>
      <c r="G174" s="1">
        <v>1</v>
      </c>
      <c r="H174" s="2">
        <v>0</v>
      </c>
      <c r="I174" s="4">
        <v>6720</v>
      </c>
      <c r="J174" s="4">
        <f t="shared" si="43"/>
        <v>0</v>
      </c>
      <c r="K174" s="4">
        <v>0</v>
      </c>
      <c r="L174" s="104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104">
        <f t="shared" si="42"/>
        <v>1769.0400000000002</v>
      </c>
    </row>
    <row r="175" spans="1:16" x14ac:dyDescent="0.25">
      <c r="A175" s="31">
        <f t="shared" si="45"/>
        <v>11</v>
      </c>
      <c r="B175" s="36" t="s">
        <v>447</v>
      </c>
      <c r="C175" s="36" t="s">
        <v>194</v>
      </c>
      <c r="D175" s="36" t="s">
        <v>326</v>
      </c>
      <c r="E175" s="1">
        <v>1.5</v>
      </c>
      <c r="F175" s="103">
        <v>1.6</v>
      </c>
      <c r="G175" s="1">
        <v>1</v>
      </c>
      <c r="H175" s="2">
        <v>0</v>
      </c>
      <c r="I175" s="4">
        <v>6720</v>
      </c>
      <c r="J175" s="4">
        <f t="shared" si="43"/>
        <v>0</v>
      </c>
      <c r="K175" s="4">
        <v>0</v>
      </c>
      <c r="L175" s="104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104">
        <f t="shared" si="42"/>
        <v>1769.0400000000002</v>
      </c>
    </row>
    <row r="176" spans="1:16" x14ac:dyDescent="0.25">
      <c r="A176" s="31">
        <f t="shared" si="45"/>
        <v>12</v>
      </c>
      <c r="B176" s="36" t="s">
        <v>448</v>
      </c>
      <c r="C176" s="36" t="s">
        <v>194</v>
      </c>
      <c r="D176" s="31" t="s">
        <v>326</v>
      </c>
      <c r="E176" s="1">
        <v>1.5</v>
      </c>
      <c r="F176" s="103">
        <v>1.6</v>
      </c>
      <c r="G176" s="1">
        <v>1</v>
      </c>
      <c r="H176" s="2">
        <v>0</v>
      </c>
      <c r="I176" s="4">
        <v>6720</v>
      </c>
      <c r="J176" s="4">
        <f t="shared" si="43"/>
        <v>0</v>
      </c>
      <c r="K176" s="4">
        <v>0</v>
      </c>
      <c r="L176" s="104">
        <f t="shared" si="41"/>
        <v>0</v>
      </c>
      <c r="M176" s="8">
        <v>3250</v>
      </c>
      <c r="N176" s="8">
        <v>8.1</v>
      </c>
      <c r="O176" s="4">
        <f t="shared" si="44"/>
        <v>544.32000000000005</v>
      </c>
      <c r="P176" s="104">
        <f t="shared" si="42"/>
        <v>1769.0400000000002</v>
      </c>
    </row>
    <row r="177" spans="1:16" ht="15.75" thickBot="1" x14ac:dyDescent="0.3">
      <c r="A177" s="311" t="s">
        <v>688</v>
      </c>
      <c r="B177" s="312"/>
      <c r="C177" s="82" t="s">
        <v>3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301" t="s">
        <v>689</v>
      </c>
      <c r="C178" s="105" t="s">
        <v>198</v>
      </c>
      <c r="D178" s="47" t="s">
        <v>556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302"/>
      <c r="C179" s="36" t="s">
        <v>33</v>
      </c>
      <c r="D179" s="39" t="s">
        <v>554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690</v>
      </c>
      <c r="C180" s="36" t="s">
        <v>42</v>
      </c>
      <c r="D180" s="39" t="s">
        <v>554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691</v>
      </c>
      <c r="C181" s="36" t="s">
        <v>42</v>
      </c>
      <c r="D181" s="39" t="s">
        <v>554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f t="shared" si="47"/>
        <v>5</v>
      </c>
      <c r="B182" s="106" t="s">
        <v>692</v>
      </c>
      <c r="C182" s="36" t="s">
        <v>42</v>
      </c>
      <c r="D182" s="39" t="s">
        <v>554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693</v>
      </c>
      <c r="C183" s="36" t="s">
        <v>42</v>
      </c>
      <c r="D183" s="39" t="s">
        <v>554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694</v>
      </c>
      <c r="C184" s="36" t="s">
        <v>42</v>
      </c>
      <c r="D184" s="39" t="s">
        <v>554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695</v>
      </c>
      <c r="C185" s="36" t="s">
        <v>42</v>
      </c>
      <c r="D185" s="39" t="s">
        <v>554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696</v>
      </c>
      <c r="C186" s="36" t="s">
        <v>42</v>
      </c>
      <c r="D186" s="39" t="s">
        <v>554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697</v>
      </c>
      <c r="C187" s="36" t="s">
        <v>34</v>
      </c>
      <c r="D187" s="39" t="s">
        <v>554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698</v>
      </c>
      <c r="C188" s="36" t="s">
        <v>42</v>
      </c>
      <c r="D188" s="39" t="s">
        <v>554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699</v>
      </c>
      <c r="C189" s="36" t="s">
        <v>42</v>
      </c>
      <c r="D189" s="39" t="s">
        <v>554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700</v>
      </c>
      <c r="C190" s="106" t="s">
        <v>27</v>
      </c>
      <c r="D190" s="39" t="s">
        <v>554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701</v>
      </c>
      <c r="C191" s="107" t="s">
        <v>37</v>
      </c>
      <c r="D191" s="39" t="s">
        <v>554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303" t="s">
        <v>1</v>
      </c>
      <c r="B192" s="304"/>
      <c r="C192" s="14" t="s">
        <v>3</v>
      </c>
      <c r="D192" s="14" t="s">
        <v>554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36" t="s">
        <v>702</v>
      </c>
      <c r="C193" s="108" t="s">
        <v>24</v>
      </c>
      <c r="D193" s="39" t="s">
        <v>554</v>
      </c>
      <c r="E193" s="47">
        <v>1.5</v>
      </c>
      <c r="F193" s="109">
        <v>2.5</v>
      </c>
      <c r="G193" s="47">
        <v>1</v>
      </c>
      <c r="H193" s="110">
        <v>11.91</v>
      </c>
      <c r="I193" s="98">
        <v>7560</v>
      </c>
      <c r="J193" s="5">
        <v>900</v>
      </c>
      <c r="K193" s="5">
        <v>11673.22</v>
      </c>
      <c r="L193" s="89">
        <v>10505.897999999999</v>
      </c>
      <c r="M193" s="69">
        <v>0</v>
      </c>
      <c r="N193" s="111">
        <v>0</v>
      </c>
      <c r="O193" s="69">
        <v>0</v>
      </c>
      <c r="P193" s="99">
        <f>+O193*M193/1000</f>
        <v>0</v>
      </c>
    </row>
    <row r="194" spans="1:16" ht="15.75" x14ac:dyDescent="0.25">
      <c r="A194" s="29">
        <v>2</v>
      </c>
      <c r="B194" s="333"/>
      <c r="C194" s="112" t="s">
        <v>212</v>
      </c>
      <c r="D194" s="39" t="s">
        <v>554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703</v>
      </c>
      <c r="C195" s="116" t="s">
        <v>215</v>
      </c>
      <c r="D195" s="39" t="s">
        <v>554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49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704</v>
      </c>
      <c r="C196" s="116" t="s">
        <v>217</v>
      </c>
      <c r="D196" s="39" t="s">
        <v>554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34" t="s">
        <v>705</v>
      </c>
      <c r="C197" s="116" t="s">
        <v>217</v>
      </c>
      <c r="D197" s="39" t="s">
        <v>554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34"/>
      <c r="C198" s="116" t="s">
        <v>217</v>
      </c>
      <c r="D198" s="39" t="s">
        <v>554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34"/>
      <c r="C199" s="116" t="s">
        <v>217</v>
      </c>
      <c r="D199" s="39" t="s">
        <v>554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34"/>
      <c r="C200" s="116" t="s">
        <v>217</v>
      </c>
      <c r="D200" s="39" t="s">
        <v>554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34"/>
      <c r="C201" s="117" t="s">
        <v>219</v>
      </c>
      <c r="D201" s="39" t="s">
        <v>554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706</v>
      </c>
      <c r="C202" s="116" t="s">
        <v>37</v>
      </c>
      <c r="D202" s="39" t="s">
        <v>554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707</v>
      </c>
      <c r="C203" s="116" t="s">
        <v>217</v>
      </c>
      <c r="D203" s="39" t="s">
        <v>554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708</v>
      </c>
      <c r="C204" s="116" t="s">
        <v>217</v>
      </c>
      <c r="D204" s="39" t="s">
        <v>554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709</v>
      </c>
      <c r="C205" s="116" t="s">
        <v>217</v>
      </c>
      <c r="D205" s="39" t="s">
        <v>554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v>0</v>
      </c>
    </row>
    <row r="206" spans="1:16" ht="15.75" x14ac:dyDescent="0.25">
      <c r="A206" s="29">
        <v>14</v>
      </c>
      <c r="B206" s="118" t="s">
        <v>710</v>
      </c>
      <c r="C206" s="116" t="s">
        <v>217</v>
      </c>
      <c r="D206" s="39" t="s">
        <v>554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711</v>
      </c>
      <c r="C207" s="116" t="s">
        <v>217</v>
      </c>
      <c r="D207" s="39" t="s">
        <v>554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712</v>
      </c>
      <c r="C208" s="116" t="s">
        <v>217</v>
      </c>
      <c r="D208" s="39" t="s">
        <v>554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713</v>
      </c>
      <c r="C209" s="116" t="s">
        <v>217</v>
      </c>
      <c r="D209" s="39" t="s">
        <v>554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554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714</v>
      </c>
      <c r="C211" s="116" t="s">
        <v>217</v>
      </c>
      <c r="D211" s="39" t="s">
        <v>554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715</v>
      </c>
      <c r="C212" s="112" t="s">
        <v>27</v>
      </c>
      <c r="D212" s="39" t="s">
        <v>554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716</v>
      </c>
      <c r="C213" s="119" t="s">
        <v>217</v>
      </c>
      <c r="D213" s="39" t="s">
        <v>554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717</v>
      </c>
      <c r="C214" s="116" t="s">
        <v>217</v>
      </c>
      <c r="D214" s="39" t="s">
        <v>554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718</v>
      </c>
      <c r="C215" s="112" t="s">
        <v>27</v>
      </c>
      <c r="D215" s="39" t="s">
        <v>554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719</v>
      </c>
      <c r="C216" s="112" t="s">
        <v>235</v>
      </c>
      <c r="D216" s="39" t="s">
        <v>554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720</v>
      </c>
      <c r="C217" s="119" t="s">
        <v>217</v>
      </c>
      <c r="D217" s="39" t="s">
        <v>554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721</v>
      </c>
      <c r="C218" s="119" t="s">
        <v>217</v>
      </c>
      <c r="D218" s="39" t="s">
        <v>554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722</v>
      </c>
      <c r="C219" s="112" t="s">
        <v>27</v>
      </c>
      <c r="D219" s="39" t="s">
        <v>554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723</v>
      </c>
      <c r="C220" s="121" t="s">
        <v>217</v>
      </c>
      <c r="D220" s="75" t="s">
        <v>554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4">
        <v>0</v>
      </c>
      <c r="K220" s="4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303" t="s">
        <v>240</v>
      </c>
      <c r="B221" s="304"/>
      <c r="C221" s="14" t="s">
        <v>3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307">
        <v>1</v>
      </c>
      <c r="B222" s="308" t="s">
        <v>724</v>
      </c>
      <c r="C222" s="86" t="s">
        <v>24</v>
      </c>
      <c r="D222" s="47" t="s">
        <v>556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305"/>
      <c r="B223" s="306"/>
      <c r="C223" s="106" t="s">
        <v>27</v>
      </c>
      <c r="D223" s="39" t="s">
        <v>554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305"/>
      <c r="B224" s="306"/>
      <c r="C224" s="36" t="s">
        <v>42</v>
      </c>
      <c r="D224" s="39" t="s">
        <v>554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725</v>
      </c>
      <c r="C225" s="36" t="s">
        <v>42</v>
      </c>
      <c r="D225" s="39" t="s">
        <v>554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726</v>
      </c>
      <c r="C226" s="106" t="s">
        <v>27</v>
      </c>
      <c r="D226" s="39" t="s">
        <v>554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727</v>
      </c>
      <c r="C227" s="106" t="s">
        <v>217</v>
      </c>
      <c r="D227" s="39" t="s">
        <v>554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728</v>
      </c>
      <c r="C228" s="106" t="s">
        <v>217</v>
      </c>
      <c r="D228" s="39" t="s">
        <v>554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729</v>
      </c>
      <c r="C229" s="106" t="s">
        <v>217</v>
      </c>
      <c r="D229" s="39" t="s">
        <v>554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730</v>
      </c>
      <c r="C230" s="106" t="s">
        <v>217</v>
      </c>
      <c r="D230" s="39" t="s">
        <v>554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731</v>
      </c>
      <c r="C231" s="106" t="s">
        <v>217</v>
      </c>
      <c r="D231" s="39" t="s">
        <v>554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732</v>
      </c>
      <c r="C232" s="106" t="s">
        <v>217</v>
      </c>
      <c r="D232" s="39" t="s">
        <v>554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733</v>
      </c>
      <c r="C233" s="106" t="s">
        <v>194</v>
      </c>
      <c r="D233" s="39" t="s">
        <v>554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734</v>
      </c>
      <c r="C234" s="106" t="s">
        <v>217</v>
      </c>
      <c r="D234" s="39" t="s">
        <v>554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735</v>
      </c>
      <c r="C235" s="106" t="s">
        <v>217</v>
      </c>
      <c r="D235" s="39" t="s">
        <v>554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736</v>
      </c>
      <c r="C236" s="106" t="s">
        <v>217</v>
      </c>
      <c r="D236" s="39" t="s">
        <v>554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305">
        <f t="shared" si="62"/>
        <v>14</v>
      </c>
      <c r="B237" s="306" t="s">
        <v>737</v>
      </c>
      <c r="C237" s="106" t="s">
        <v>217</v>
      </c>
      <c r="D237" s="39" t="s">
        <v>554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305"/>
      <c r="B238" s="306"/>
      <c r="C238" s="106" t="s">
        <v>194</v>
      </c>
      <c r="D238" s="39" t="s">
        <v>554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738</v>
      </c>
      <c r="C239" s="106" t="s">
        <v>217</v>
      </c>
      <c r="D239" s="39" t="s">
        <v>554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739</v>
      </c>
      <c r="C240" s="106" t="s">
        <v>194</v>
      </c>
      <c r="D240" s="39" t="s">
        <v>554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740</v>
      </c>
      <c r="C241" s="106" t="s">
        <v>217</v>
      </c>
      <c r="D241" s="39" t="s">
        <v>554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741</v>
      </c>
      <c r="C242" s="106" t="s">
        <v>217</v>
      </c>
      <c r="D242" s="39" t="s">
        <v>554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742</v>
      </c>
      <c r="C243" s="106" t="s">
        <v>260</v>
      </c>
      <c r="D243" s="39" t="s">
        <v>554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743</v>
      </c>
      <c r="C244" s="107" t="s">
        <v>217</v>
      </c>
      <c r="D244" s="39" t="s">
        <v>554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303" t="s">
        <v>262</v>
      </c>
      <c r="B245" s="304"/>
      <c r="C245" s="14" t="s">
        <v>3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301" t="s">
        <v>744</v>
      </c>
      <c r="C246" s="47" t="s">
        <v>33</v>
      </c>
      <c r="D246" s="47" t="s">
        <v>556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302"/>
      <c r="C247" s="31" t="s">
        <v>264</v>
      </c>
      <c r="D247" s="39" t="s">
        <v>554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302"/>
      <c r="C248" s="31" t="s">
        <v>264</v>
      </c>
      <c r="D248" s="39" t="s">
        <v>554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745</v>
      </c>
      <c r="C249" s="31" t="s">
        <v>42</v>
      </c>
      <c r="D249" s="39" t="s">
        <v>554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746</v>
      </c>
      <c r="C250" s="31" t="s">
        <v>42</v>
      </c>
      <c r="D250" s="39" t="s">
        <v>554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747</v>
      </c>
      <c r="C251" s="31" t="s">
        <v>42</v>
      </c>
      <c r="D251" s="39" t="s">
        <v>554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748</v>
      </c>
      <c r="C252" s="31" t="s">
        <v>42</v>
      </c>
      <c r="D252" s="39" t="s">
        <v>554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749</v>
      </c>
      <c r="C253" s="31" t="s">
        <v>42</v>
      </c>
      <c r="D253" s="39" t="s">
        <v>554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750</v>
      </c>
      <c r="C254" s="31" t="s">
        <v>42</v>
      </c>
      <c r="D254" s="39" t="s">
        <v>554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751</v>
      </c>
      <c r="C255" s="31" t="s">
        <v>42</v>
      </c>
      <c r="D255" s="39" t="s">
        <v>554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752</v>
      </c>
      <c r="C256" s="31" t="s">
        <v>42</v>
      </c>
      <c r="D256" s="39" t="s">
        <v>554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753</v>
      </c>
      <c r="C257" s="31" t="s">
        <v>42</v>
      </c>
      <c r="D257" s="39" t="s">
        <v>554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754</v>
      </c>
      <c r="C258" s="31" t="s">
        <v>42</v>
      </c>
      <c r="D258" s="39" t="s">
        <v>554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755</v>
      </c>
      <c r="C259" s="31" t="s">
        <v>42</v>
      </c>
      <c r="D259" s="39" t="s">
        <v>554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756</v>
      </c>
      <c r="C260" s="31" t="s">
        <v>42</v>
      </c>
      <c r="D260" s="39" t="s">
        <v>554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757</v>
      </c>
      <c r="C261" s="39" t="s">
        <v>42</v>
      </c>
      <c r="D261" s="39" t="s">
        <v>554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303" t="s">
        <v>519</v>
      </c>
      <c r="B262" s="304"/>
      <c r="C262" s="14" t="s">
        <v>3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301" t="s">
        <v>519</v>
      </c>
      <c r="C263" s="47" t="s">
        <v>280</v>
      </c>
      <c r="D263" s="47" t="s">
        <v>556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302"/>
      <c r="C264" s="31" t="s">
        <v>282</v>
      </c>
      <c r="D264" s="39" t="s">
        <v>554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302"/>
      <c r="C265" s="31" t="s">
        <v>282</v>
      </c>
      <c r="D265" s="39" t="s">
        <v>554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758</v>
      </c>
      <c r="C266" s="36" t="s">
        <v>285</v>
      </c>
      <c r="D266" s="39" t="s">
        <v>554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759</v>
      </c>
      <c r="C267" s="36" t="s">
        <v>287</v>
      </c>
      <c r="D267" s="39" t="s">
        <v>554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760</v>
      </c>
      <c r="C268" s="36" t="s">
        <v>289</v>
      </c>
      <c r="D268" s="39" t="s">
        <v>554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761</v>
      </c>
      <c r="C269" s="36" t="s">
        <v>285</v>
      </c>
      <c r="D269" s="39" t="s">
        <v>554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762</v>
      </c>
      <c r="C270" s="36" t="s">
        <v>287</v>
      </c>
      <c r="D270" s="39" t="s">
        <v>554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763</v>
      </c>
      <c r="C271" s="36" t="s">
        <v>287</v>
      </c>
      <c r="D271" s="39" t="s">
        <v>554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764</v>
      </c>
      <c r="C272" s="36" t="s">
        <v>287</v>
      </c>
      <c r="D272" s="39" t="s">
        <v>554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765</v>
      </c>
      <c r="C273" s="36" t="s">
        <v>296</v>
      </c>
      <c r="D273" s="39" t="s">
        <v>554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766</v>
      </c>
      <c r="C274" s="36" t="s">
        <v>287</v>
      </c>
      <c r="D274" s="39" t="s">
        <v>554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767</v>
      </c>
      <c r="C275" s="36" t="s">
        <v>287</v>
      </c>
      <c r="D275" s="39" t="s">
        <v>554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768</v>
      </c>
      <c r="C276" s="36" t="s">
        <v>285</v>
      </c>
      <c r="D276" s="39" t="s">
        <v>554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769</v>
      </c>
      <c r="C277" s="36" t="s">
        <v>296</v>
      </c>
      <c r="D277" s="39" t="s">
        <v>554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770</v>
      </c>
      <c r="C278" s="36" t="s">
        <v>289</v>
      </c>
      <c r="D278" s="39" t="s">
        <v>554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771</v>
      </c>
      <c r="C279" s="36" t="s">
        <v>287</v>
      </c>
      <c r="D279" s="39" t="s">
        <v>554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772</v>
      </c>
      <c r="C280" s="36" t="s">
        <v>287</v>
      </c>
      <c r="D280" s="39" t="s">
        <v>554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773</v>
      </c>
      <c r="C281" s="36" t="s">
        <v>287</v>
      </c>
      <c r="D281" s="39" t="s">
        <v>554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774</v>
      </c>
      <c r="C282" s="39" t="s">
        <v>285</v>
      </c>
      <c r="D282" s="39" t="s">
        <v>554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303" t="s">
        <v>306</v>
      </c>
      <c r="B283" s="304"/>
      <c r="C283" s="14" t="s">
        <v>3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301" t="s">
        <v>775</v>
      </c>
      <c r="C284" s="47" t="s">
        <v>24</v>
      </c>
      <c r="D284" s="47" t="s">
        <v>556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302"/>
      <c r="C285" s="31" t="s">
        <v>34</v>
      </c>
      <c r="D285" s="39" t="s">
        <v>554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53:B55"/>
    <mergeCell ref="A69:B69"/>
    <mergeCell ref="B70:B72"/>
    <mergeCell ref="A89:B89"/>
    <mergeCell ref="B90:B91"/>
    <mergeCell ref="A16:B16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B246:B248"/>
    <mergeCell ref="A262:B262"/>
    <mergeCell ref="B263:B265"/>
    <mergeCell ref="A283:B283"/>
    <mergeCell ref="B284:B28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D9" sqref="D9:F15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17" t="s">
        <v>1083</v>
      </c>
      <c r="B2" s="317"/>
      <c r="C2" s="317"/>
      <c r="D2" s="317"/>
      <c r="E2" s="317"/>
      <c r="F2" s="317"/>
    </row>
    <row r="3" spans="1:6" ht="15.75" thickBot="1" x14ac:dyDescent="0.3">
      <c r="A3" s="12"/>
      <c r="B3" s="12"/>
      <c r="C3" s="12"/>
      <c r="D3" s="345" t="s">
        <v>1078</v>
      </c>
      <c r="E3" s="345"/>
      <c r="F3" s="345"/>
    </row>
    <row r="4" spans="1:6" ht="15" customHeight="1" x14ac:dyDescent="0.25">
      <c r="A4" s="346" t="s">
        <v>5</v>
      </c>
      <c r="B4" s="348" t="s">
        <v>6</v>
      </c>
      <c r="C4" s="348" t="s">
        <v>7</v>
      </c>
      <c r="D4" s="350" t="s">
        <v>776</v>
      </c>
      <c r="E4" s="351"/>
      <c r="F4" s="352"/>
    </row>
    <row r="5" spans="1:6" ht="30.75" thickBot="1" x14ac:dyDescent="0.3">
      <c r="A5" s="347"/>
      <c r="B5" s="349"/>
      <c r="C5" s="349"/>
      <c r="D5" s="166" t="s">
        <v>777</v>
      </c>
      <c r="E5" s="166" t="s">
        <v>778</v>
      </c>
      <c r="F5" s="167" t="s">
        <v>779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customHeight="1" thickBot="1" x14ac:dyDescent="0.3">
      <c r="A7" s="303" t="s">
        <v>18</v>
      </c>
      <c r="B7" s="319"/>
      <c r="C7" s="319"/>
      <c r="D7" s="319"/>
      <c r="E7" s="319"/>
      <c r="F7" s="320"/>
    </row>
    <row r="8" spans="1:6" ht="15.75" thickBot="1" x14ac:dyDescent="0.3">
      <c r="A8" s="303" t="s">
        <v>21</v>
      </c>
      <c r="B8" s="304"/>
      <c r="C8" s="14" t="s">
        <v>0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ht="15" customHeight="1" x14ac:dyDescent="0.25">
      <c r="A9" s="46">
        <v>1</v>
      </c>
      <c r="B9" s="340" t="s">
        <v>21</v>
      </c>
      <c r="C9" s="168" t="s">
        <v>22</v>
      </c>
      <c r="D9" s="131">
        <v>0</v>
      </c>
      <c r="E9" s="5">
        <v>0</v>
      </c>
      <c r="F9" s="169">
        <v>0</v>
      </c>
    </row>
    <row r="10" spans="1:6" ht="15" customHeight="1" x14ac:dyDescent="0.25">
      <c r="A10" s="29">
        <f t="shared" ref="A10:A15" si="0">+A9+1</f>
        <v>2</v>
      </c>
      <c r="B10" s="341"/>
      <c r="C10" s="30" t="s">
        <v>24</v>
      </c>
      <c r="D10" s="2">
        <v>0</v>
      </c>
      <c r="E10" s="5">
        <v>0</v>
      </c>
      <c r="F10" s="169">
        <v>2250</v>
      </c>
    </row>
    <row r="11" spans="1:6" ht="15" customHeight="1" x14ac:dyDescent="0.25">
      <c r="A11" s="29">
        <f t="shared" si="0"/>
        <v>3</v>
      </c>
      <c r="B11" s="341"/>
      <c r="C11" s="30" t="s">
        <v>24</v>
      </c>
      <c r="D11" s="2">
        <v>0</v>
      </c>
      <c r="E11" s="4">
        <v>0</v>
      </c>
      <c r="F11" s="169">
        <v>2250</v>
      </c>
    </row>
    <row r="12" spans="1:6" ht="15" customHeight="1" x14ac:dyDescent="0.25">
      <c r="A12" s="29">
        <f t="shared" si="0"/>
        <v>4</v>
      </c>
      <c r="B12" s="341"/>
      <c r="C12" s="30" t="s">
        <v>24</v>
      </c>
      <c r="D12" s="2">
        <v>0</v>
      </c>
      <c r="E12" s="4">
        <v>0</v>
      </c>
      <c r="F12" s="169">
        <f>2250+1090</f>
        <v>3340</v>
      </c>
    </row>
    <row r="13" spans="1:6" ht="15" customHeight="1" x14ac:dyDescent="0.25">
      <c r="A13" s="29">
        <f t="shared" si="0"/>
        <v>5</v>
      </c>
      <c r="B13" s="341"/>
      <c r="C13" s="30" t="s">
        <v>24</v>
      </c>
      <c r="D13" s="2">
        <v>0</v>
      </c>
      <c r="E13" s="4">
        <v>0</v>
      </c>
      <c r="F13" s="169">
        <f>2250+945</f>
        <v>3195</v>
      </c>
    </row>
    <row r="14" spans="1:6" ht="15" customHeight="1" x14ac:dyDescent="0.25">
      <c r="A14" s="29">
        <f t="shared" si="0"/>
        <v>6</v>
      </c>
      <c r="B14" s="341"/>
      <c r="C14" s="30" t="s">
        <v>24</v>
      </c>
      <c r="D14" s="2">
        <v>0</v>
      </c>
      <c r="E14" s="4">
        <v>0</v>
      </c>
      <c r="F14" s="169">
        <v>3620</v>
      </c>
    </row>
    <row r="15" spans="1:6" ht="15.75" customHeight="1" thickBot="1" x14ac:dyDescent="0.3">
      <c r="A15" s="37">
        <f t="shared" si="0"/>
        <v>7</v>
      </c>
      <c r="B15" s="342"/>
      <c r="C15" s="38" t="s">
        <v>27</v>
      </c>
      <c r="D15" s="94">
        <v>0</v>
      </c>
      <c r="E15" s="41">
        <v>0</v>
      </c>
      <c r="F15" s="170">
        <v>2283</v>
      </c>
    </row>
    <row r="16" spans="1:6" ht="15.75" customHeight="1" thickBot="1" x14ac:dyDescent="0.3">
      <c r="A16" s="303" t="s">
        <v>780</v>
      </c>
      <c r="B16" s="304"/>
      <c r="C16" s="14" t="s">
        <v>0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30" t="s">
        <v>30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31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>+A18+1</f>
        <v>3</v>
      </c>
      <c r="B19" s="301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ref="A20:A35" si="1">+A19+1</f>
        <v>4</v>
      </c>
      <c r="B20" s="36" t="s">
        <v>35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36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39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41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43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44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45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46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47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48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49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50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51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52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53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54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0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43" t="s">
        <v>56</v>
      </c>
      <c r="C37" s="21" t="s">
        <v>1101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44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781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782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783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784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785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786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787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788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789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790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791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792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793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customHeight="1" thickBot="1" x14ac:dyDescent="0.3">
      <c r="A52" s="303" t="s">
        <v>74</v>
      </c>
      <c r="B52" s="304"/>
      <c r="C52" s="14" t="s">
        <v>0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30" t="s">
        <v>75</v>
      </c>
      <c r="C53" s="85" t="s">
        <v>1099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331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301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78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79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80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81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82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83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84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85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86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87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88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89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customHeight="1" thickBot="1" x14ac:dyDescent="0.3">
      <c r="A69" s="303" t="s">
        <v>91</v>
      </c>
      <c r="B69" s="304"/>
      <c r="C69" s="14" t="s">
        <v>0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30" t="s">
        <v>91</v>
      </c>
      <c r="C70" s="47" t="s">
        <v>1098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31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301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93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94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95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97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98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99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100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101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102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103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104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105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106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107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37">
        <f t="shared" si="4"/>
        <v>19</v>
      </c>
      <c r="B88" s="93" t="s">
        <v>1075</v>
      </c>
      <c r="C88" s="31" t="s">
        <v>34</v>
      </c>
      <c r="D88" s="31">
        <v>0</v>
      </c>
      <c r="E88" s="34">
        <v>0</v>
      </c>
      <c r="F88" s="34">
        <v>0</v>
      </c>
    </row>
    <row r="89" spans="1:6" ht="15.75" customHeight="1" thickBot="1" x14ac:dyDescent="0.3">
      <c r="A89" s="303" t="s">
        <v>108</v>
      </c>
      <c r="B89" s="304"/>
      <c r="C89" s="186" t="s">
        <v>0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30" t="s">
        <v>109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301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110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112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113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114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115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116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117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118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119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120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794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customHeight="1" thickBot="1" x14ac:dyDescent="0.3">
      <c r="A103" s="303" t="s">
        <v>122</v>
      </c>
      <c r="B103" s="304"/>
      <c r="C103" s="186" t="s">
        <v>0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330" t="s">
        <v>123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331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301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126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127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128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129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130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131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132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133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134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135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136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137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138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139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customHeight="1" thickBot="1" x14ac:dyDescent="0.3">
      <c r="A121" s="303" t="s">
        <v>140</v>
      </c>
      <c r="B121" s="304"/>
      <c r="C121" s="14" t="s">
        <v>0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330" t="s">
        <v>1093</v>
      </c>
      <c r="C122" s="47" t="s">
        <v>1092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31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301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142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143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144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146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147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148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149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150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151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152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153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155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156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157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158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159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customHeight="1" thickBot="1" x14ac:dyDescent="0.3">
      <c r="A141" s="303" t="s">
        <v>160</v>
      </c>
      <c r="B141" s="304"/>
      <c r="C141" s="14" t="s">
        <v>0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161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161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161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164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165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795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796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797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798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799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800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801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802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803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804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805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806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807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customHeight="1" thickBot="1" x14ac:dyDescent="0.3">
      <c r="A160" s="303" t="s">
        <v>180</v>
      </c>
      <c r="B160" s="304"/>
      <c r="C160" s="14" t="s">
        <v>0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26">
        <v>1</v>
      </c>
      <c r="B161" s="330" t="s">
        <v>181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27"/>
      <c r="B162" s="331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307"/>
      <c r="B163" s="301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28">
        <v>2</v>
      </c>
      <c r="B164" s="329" t="s">
        <v>183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307"/>
      <c r="B165" s="301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184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28">
        <f>+A166+1</f>
        <v>4</v>
      </c>
      <c r="B167" s="329" t="s">
        <v>185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307"/>
      <c r="B168" s="301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1088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187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188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189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190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192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193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195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customHeight="1" thickBot="1" x14ac:dyDescent="0.3">
      <c r="A177" s="303" t="s">
        <v>196</v>
      </c>
      <c r="B177" s="304"/>
      <c r="C177" s="14" t="s">
        <v>0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26">
        <v>1</v>
      </c>
      <c r="B178" s="330" t="s">
        <v>197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27"/>
      <c r="B179" s="331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199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200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201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202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203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204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205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206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207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208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209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customHeight="1" thickBot="1" x14ac:dyDescent="0.3">
      <c r="A192" s="303" t="s">
        <v>1</v>
      </c>
      <c r="B192" s="304"/>
      <c r="C192" s="14" t="s">
        <v>0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53" t="s">
        <v>211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54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214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216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55" t="s">
        <v>218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56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56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56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56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220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222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223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224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225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226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227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229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231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232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233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234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236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237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238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239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customHeight="1" thickBot="1" x14ac:dyDescent="0.3">
      <c r="A221" s="303" t="s">
        <v>240</v>
      </c>
      <c r="B221" s="304"/>
      <c r="C221" s="14" t="s">
        <v>0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37" t="s">
        <v>241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38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308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808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809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810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811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812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813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814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815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816</v>
      </c>
      <c r="C233" s="106" t="s">
        <v>1086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817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818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819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39" t="s">
        <v>820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308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821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822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823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824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811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825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customHeight="1" thickBot="1" x14ac:dyDescent="0.3">
      <c r="A245" s="303" t="s">
        <v>262</v>
      </c>
      <c r="B245" s="304"/>
      <c r="C245" s="14" t="s">
        <v>0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30" t="s">
        <v>263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31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301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265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266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267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268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269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270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271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272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273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274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275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276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277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303" t="s">
        <v>826</v>
      </c>
      <c r="B262" s="304"/>
      <c r="C262" s="14" t="s">
        <v>0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30" t="s">
        <v>827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31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301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284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286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288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290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291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292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293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295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297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298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299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300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301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302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303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304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305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customHeight="1" thickBot="1" x14ac:dyDescent="0.3">
      <c r="A283" s="303" t="s">
        <v>306</v>
      </c>
      <c r="B283" s="304"/>
      <c r="C283" s="14" t="s">
        <v>0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30" t="s">
        <v>307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01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D9" sqref="D9:F15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17" t="s">
        <v>1084</v>
      </c>
      <c r="B2" s="317"/>
      <c r="C2" s="317"/>
      <c r="D2" s="317"/>
      <c r="E2" s="317"/>
      <c r="F2" s="317"/>
    </row>
    <row r="3" spans="1:6" ht="15.75" thickBot="1" x14ac:dyDescent="0.3">
      <c r="A3" s="12"/>
      <c r="B3" s="12"/>
      <c r="C3" s="12"/>
      <c r="D3" s="361"/>
      <c r="E3" s="361"/>
      <c r="F3" s="361"/>
    </row>
    <row r="4" spans="1:6" x14ac:dyDescent="0.25">
      <c r="A4" s="346" t="s">
        <v>2</v>
      </c>
      <c r="B4" s="348" t="s">
        <v>308</v>
      </c>
      <c r="C4" s="348" t="s">
        <v>309</v>
      </c>
      <c r="D4" s="350" t="s">
        <v>828</v>
      </c>
      <c r="E4" s="351"/>
      <c r="F4" s="352"/>
    </row>
    <row r="5" spans="1:6" ht="30.75" thickBot="1" x14ac:dyDescent="0.3">
      <c r="A5" s="347"/>
      <c r="B5" s="349"/>
      <c r="C5" s="349"/>
      <c r="D5" s="166" t="s">
        <v>829</v>
      </c>
      <c r="E5" s="166" t="s">
        <v>830</v>
      </c>
      <c r="F5" s="167" t="s">
        <v>831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57" t="s">
        <v>320</v>
      </c>
      <c r="B7" s="358"/>
      <c r="C7" s="358"/>
      <c r="D7" s="358"/>
      <c r="E7" s="358"/>
      <c r="F7" s="359"/>
    </row>
    <row r="8" spans="1:6" ht="15.75" thickBot="1" x14ac:dyDescent="0.3">
      <c r="A8" s="303" t="s">
        <v>321</v>
      </c>
      <c r="B8" s="304"/>
      <c r="C8" s="14" t="s">
        <v>322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60" t="s">
        <v>321</v>
      </c>
      <c r="C9" s="212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22"/>
      <c r="C10" s="213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22"/>
      <c r="C11" s="213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22"/>
      <c r="C12" s="213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22"/>
      <c r="C13" s="213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22"/>
      <c r="C14" s="213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23"/>
      <c r="C15" s="214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303" t="s">
        <v>780</v>
      </c>
      <c r="B16" s="304"/>
      <c r="C16" s="14" t="s">
        <v>322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01" t="s">
        <v>328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02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302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832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833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332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834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835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836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336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337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338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339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340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341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342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343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344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345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322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44" t="s">
        <v>346</v>
      </c>
      <c r="C37" s="21" t="s">
        <v>1101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44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303" t="s">
        <v>74</v>
      </c>
      <c r="B52" s="304"/>
      <c r="C52" s="14" t="s">
        <v>322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 t="s">
        <v>1100</v>
      </c>
      <c r="B53" s="313" t="s">
        <v>347</v>
      </c>
      <c r="C53" s="85" t="s">
        <v>1099</v>
      </c>
      <c r="D53" s="23">
        <v>0</v>
      </c>
      <c r="E53" s="24">
        <v>0</v>
      </c>
      <c r="F53" s="179">
        <v>0</v>
      </c>
    </row>
    <row r="54" spans="1:6" x14ac:dyDescent="0.25">
      <c r="A54" s="29" t="e">
        <f>+A53+1</f>
        <v>#VALUE!</v>
      </c>
      <c r="B54" s="302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 t="e">
        <f t="shared" ref="A55:A68" si="3">+A54+1</f>
        <v>#VALUE!</v>
      </c>
      <c r="B55" s="302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 t="e">
        <f t="shared" si="3"/>
        <v>#VALUE!</v>
      </c>
      <c r="B56" s="36" t="s">
        <v>348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 t="e">
        <f t="shared" si="3"/>
        <v>#VALUE!</v>
      </c>
      <c r="B57" s="36" t="s">
        <v>349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 t="e">
        <f t="shared" si="3"/>
        <v>#VALUE!</v>
      </c>
      <c r="B58" s="36" t="s">
        <v>350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 t="e">
        <f t="shared" si="3"/>
        <v>#VALUE!</v>
      </c>
      <c r="B59" s="36" t="s">
        <v>351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 t="e">
        <f t="shared" si="3"/>
        <v>#VALUE!</v>
      </c>
      <c r="B60" s="36" t="s">
        <v>352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 t="e">
        <f t="shared" si="3"/>
        <v>#VALUE!</v>
      </c>
      <c r="B61" s="36" t="s">
        <v>353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 t="e">
        <f t="shared" si="3"/>
        <v>#VALUE!</v>
      </c>
      <c r="B62" s="36" t="s">
        <v>354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 t="e">
        <f t="shared" si="3"/>
        <v>#VALUE!</v>
      </c>
      <c r="B63" s="36" t="s">
        <v>355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 t="e">
        <f t="shared" si="3"/>
        <v>#VALUE!</v>
      </c>
      <c r="B64" s="36" t="s">
        <v>356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 t="e">
        <f t="shared" si="3"/>
        <v>#VALUE!</v>
      </c>
      <c r="B65" s="36" t="s">
        <v>357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 t="e">
        <f t="shared" si="3"/>
        <v>#VALUE!</v>
      </c>
      <c r="B66" s="36" t="s">
        <v>358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 t="e">
        <f t="shared" si="3"/>
        <v>#VALUE!</v>
      </c>
      <c r="B67" s="36" t="s">
        <v>359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 t="e">
        <f t="shared" si="3"/>
        <v>#VALUE!</v>
      </c>
      <c r="B68" s="75" t="s">
        <v>360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303" t="s">
        <v>91</v>
      </c>
      <c r="B69" s="304"/>
      <c r="C69" s="14" t="s">
        <v>322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01" t="s">
        <v>91</v>
      </c>
      <c r="C70" s="47" t="s">
        <v>1098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02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302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362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363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364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365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366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367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368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369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370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371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372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373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374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375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376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thickBot="1" x14ac:dyDescent="0.3">
      <c r="A89" s="303" t="s">
        <v>108</v>
      </c>
      <c r="B89" s="304"/>
      <c r="C89" s="14" t="s">
        <v>322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01" t="s">
        <v>377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302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378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379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380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381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382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383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384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385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386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387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850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thickBot="1" x14ac:dyDescent="0.3">
      <c r="A103" s="303" t="s">
        <v>122</v>
      </c>
      <c r="B103" s="304"/>
      <c r="C103" s="14" t="s">
        <v>322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301" t="s">
        <v>389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302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302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390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391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392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393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394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395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396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397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398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399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400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401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402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403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303" t="s">
        <v>140</v>
      </c>
      <c r="B121" s="304"/>
      <c r="C121" s="14" t="s">
        <v>322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301" t="s">
        <v>851</v>
      </c>
      <c r="C122" s="47" t="s">
        <v>1092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02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302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303" t="s">
        <v>160</v>
      </c>
      <c r="B141" s="304"/>
      <c r="C141" s="14" t="s">
        <v>322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421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421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421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868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869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870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871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872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873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874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875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876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877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878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879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880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303" t="s">
        <v>180</v>
      </c>
      <c r="B160" s="304"/>
      <c r="C160" s="14" t="s">
        <v>322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26">
        <v>1</v>
      </c>
      <c r="B161" s="313" t="s">
        <v>437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27"/>
      <c r="B162" s="302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307"/>
      <c r="B163" s="302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28">
        <v>2</v>
      </c>
      <c r="B164" s="329" t="s">
        <v>438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307"/>
      <c r="B165" s="301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439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28">
        <f>+A166+1</f>
        <v>4</v>
      </c>
      <c r="B167" s="329" t="s">
        <v>440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307"/>
      <c r="B168" s="301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1090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442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443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444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445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446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447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448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303" t="s">
        <v>449</v>
      </c>
      <c r="B177" s="304"/>
      <c r="C177" s="14" t="s">
        <v>322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07">
        <v>1</v>
      </c>
      <c r="B178" s="301" t="s">
        <v>450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05"/>
      <c r="B179" s="302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303" t="s">
        <v>1</v>
      </c>
      <c r="B192" s="304"/>
      <c r="C192" s="14" t="s">
        <v>322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36" t="s">
        <v>463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33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34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34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34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34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34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303" t="s">
        <v>240</v>
      </c>
      <c r="B221" s="304"/>
      <c r="C221" s="14" t="s">
        <v>322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08" t="s">
        <v>904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06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306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905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906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907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908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909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910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911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912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913</v>
      </c>
      <c r="C233" s="106" t="s">
        <v>1086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914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915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916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06" t="s">
        <v>917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306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918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919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920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921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908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922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303" t="s">
        <v>262</v>
      </c>
      <c r="B245" s="304"/>
      <c r="C245" s="14" t="s">
        <v>322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01" t="s">
        <v>923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02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302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506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507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508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509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510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511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512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513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514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515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516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517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518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303" t="s">
        <v>826</v>
      </c>
      <c r="B262" s="304"/>
      <c r="C262" s="14" t="s">
        <v>322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01" t="s">
        <v>924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02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302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520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521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522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523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524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525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526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527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528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529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530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531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532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533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534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535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536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303" t="s">
        <v>306</v>
      </c>
      <c r="B283" s="304"/>
      <c r="C283" s="14" t="s">
        <v>322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30" t="s">
        <v>537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01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D25" sqref="D25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63.75" customHeight="1" x14ac:dyDescent="0.25">
      <c r="A2" s="317" t="s">
        <v>1085</v>
      </c>
      <c r="B2" s="317"/>
      <c r="C2" s="317"/>
      <c r="D2" s="317"/>
      <c r="E2" s="317"/>
      <c r="F2" s="317"/>
    </row>
    <row r="3" spans="1:6" ht="15.75" thickBot="1" x14ac:dyDescent="0.3">
      <c r="A3" s="12"/>
      <c r="B3" s="12"/>
      <c r="C3" s="12"/>
      <c r="D3" s="361"/>
      <c r="E3" s="361"/>
      <c r="F3" s="361"/>
    </row>
    <row r="4" spans="1:6" x14ac:dyDescent="0.25">
      <c r="A4" s="346" t="s">
        <v>2</v>
      </c>
      <c r="B4" s="348" t="s">
        <v>538</v>
      </c>
      <c r="C4" s="348" t="s">
        <v>539</v>
      </c>
      <c r="D4" s="350" t="s">
        <v>925</v>
      </c>
      <c r="E4" s="351"/>
      <c r="F4" s="352"/>
    </row>
    <row r="5" spans="1:6" ht="15.75" thickBot="1" x14ac:dyDescent="0.3">
      <c r="A5" s="347"/>
      <c r="B5" s="349"/>
      <c r="C5" s="349"/>
      <c r="D5" s="166" t="s">
        <v>926</v>
      </c>
      <c r="E5" s="166" t="s">
        <v>927</v>
      </c>
      <c r="F5" s="167" t="s">
        <v>928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57" t="s">
        <v>549</v>
      </c>
      <c r="B7" s="358"/>
      <c r="C7" s="358"/>
      <c r="D7" s="358"/>
      <c r="E7" s="358"/>
      <c r="F7" s="359"/>
    </row>
    <row r="8" spans="1:6" ht="15.75" thickBot="1" x14ac:dyDescent="0.3">
      <c r="A8" s="303" t="s">
        <v>550</v>
      </c>
      <c r="B8" s="304"/>
      <c r="C8" s="14" t="s">
        <v>3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60" t="s">
        <v>550</v>
      </c>
      <c r="C9" s="168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22"/>
      <c r="C10" s="30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22"/>
      <c r="C11" s="30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22"/>
      <c r="C12" s="30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22"/>
      <c r="C13" s="30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22"/>
      <c r="C14" s="30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23"/>
      <c r="C15" s="38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303" t="s">
        <v>780</v>
      </c>
      <c r="B16" s="304"/>
      <c r="C16" s="14" t="s">
        <v>3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01" t="s">
        <v>555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02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302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929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930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931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932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933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934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935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936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937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938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939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940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941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942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943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944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44" t="s">
        <v>573</v>
      </c>
      <c r="C37" s="21" t="s">
        <v>1101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44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303" t="s">
        <v>74</v>
      </c>
      <c r="B52" s="304"/>
      <c r="C52" s="14" t="s">
        <v>3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13" t="s">
        <v>587</v>
      </c>
      <c r="C53" s="85" t="s">
        <v>1099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302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302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945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946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947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948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949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950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951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952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953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954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955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956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957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303" t="s">
        <v>91</v>
      </c>
      <c r="B69" s="304"/>
      <c r="C69" s="14" t="s">
        <v>3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01" t="s">
        <v>91</v>
      </c>
      <c r="C70" s="47" t="s">
        <v>1098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02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302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958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959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960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961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962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963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964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965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966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967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968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969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970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971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972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customHeight="1" thickBot="1" x14ac:dyDescent="0.3">
      <c r="A89" s="303" t="s">
        <v>108</v>
      </c>
      <c r="B89" s="304"/>
      <c r="C89" s="14" t="s">
        <v>3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01" t="s">
        <v>617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302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973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974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975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976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977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978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979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980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981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982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983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x14ac:dyDescent="0.25">
      <c r="A103" s="324" t="s">
        <v>122</v>
      </c>
      <c r="B103" s="325"/>
      <c r="C103" s="65" t="s">
        <v>3</v>
      </c>
      <c r="D103" s="211">
        <f>SUM(D104:D120)</f>
        <v>5500</v>
      </c>
      <c r="E103" s="66">
        <f>SUM(E104:E120)</f>
        <v>2500</v>
      </c>
      <c r="F103" s="68">
        <f>SUM(F104:F120)</f>
        <v>5500</v>
      </c>
    </row>
    <row r="104" spans="1:6" x14ac:dyDescent="0.25">
      <c r="A104" s="31">
        <v>1</v>
      </c>
      <c r="B104" s="302" t="s">
        <v>629</v>
      </c>
      <c r="C104" s="31" t="s">
        <v>31</v>
      </c>
      <c r="D104" s="2">
        <v>0</v>
      </c>
      <c r="E104" s="4">
        <v>600</v>
      </c>
      <c r="F104" s="4">
        <v>0</v>
      </c>
    </row>
    <row r="105" spans="1:6" x14ac:dyDescent="0.25">
      <c r="A105" s="31">
        <f>+A104+1</f>
        <v>2</v>
      </c>
      <c r="B105" s="302"/>
      <c r="C105" s="31" t="s">
        <v>124</v>
      </c>
      <c r="D105" s="2">
        <v>0</v>
      </c>
      <c r="E105" s="4">
        <v>0</v>
      </c>
      <c r="F105" s="4">
        <v>1500</v>
      </c>
    </row>
    <row r="106" spans="1:6" x14ac:dyDescent="0.25">
      <c r="A106" s="31">
        <f t="shared" ref="A106:A120" si="6">+A105+1</f>
        <v>3</v>
      </c>
      <c r="B106" s="302"/>
      <c r="C106" s="31" t="s">
        <v>125</v>
      </c>
      <c r="D106" s="2">
        <v>1600</v>
      </c>
      <c r="E106" s="4">
        <v>0</v>
      </c>
      <c r="F106" s="4">
        <v>0</v>
      </c>
    </row>
    <row r="107" spans="1:6" x14ac:dyDescent="0.25">
      <c r="A107" s="31">
        <f t="shared" si="6"/>
        <v>4</v>
      </c>
      <c r="B107" s="36" t="s">
        <v>984</v>
      </c>
      <c r="C107" s="36" t="s">
        <v>34</v>
      </c>
      <c r="D107" s="2">
        <v>0</v>
      </c>
      <c r="E107" s="4">
        <v>0</v>
      </c>
      <c r="F107" s="4">
        <v>0</v>
      </c>
    </row>
    <row r="108" spans="1:6" x14ac:dyDescent="0.25">
      <c r="A108" s="31">
        <f t="shared" si="6"/>
        <v>5</v>
      </c>
      <c r="B108" s="36" t="s">
        <v>985</v>
      </c>
      <c r="C108" s="36" t="s">
        <v>42</v>
      </c>
      <c r="D108" s="2">
        <v>0</v>
      </c>
      <c r="E108" s="4">
        <v>500</v>
      </c>
      <c r="F108" s="4">
        <v>0</v>
      </c>
    </row>
    <row r="109" spans="1:6" x14ac:dyDescent="0.25">
      <c r="A109" s="31">
        <f t="shared" si="6"/>
        <v>6</v>
      </c>
      <c r="B109" s="36" t="s">
        <v>986</v>
      </c>
      <c r="C109" s="36" t="s">
        <v>42</v>
      </c>
      <c r="D109" s="2">
        <v>1200</v>
      </c>
      <c r="E109" s="4">
        <v>0</v>
      </c>
      <c r="F109" s="4">
        <v>0</v>
      </c>
    </row>
    <row r="110" spans="1:6" x14ac:dyDescent="0.25">
      <c r="A110" s="31">
        <f t="shared" si="6"/>
        <v>7</v>
      </c>
      <c r="B110" s="36" t="s">
        <v>987</v>
      </c>
      <c r="C110" s="36" t="s">
        <v>42</v>
      </c>
      <c r="D110" s="2">
        <v>0</v>
      </c>
      <c r="E110" s="4">
        <v>450</v>
      </c>
      <c r="F110" s="4">
        <v>0</v>
      </c>
    </row>
    <row r="111" spans="1:6" x14ac:dyDescent="0.25">
      <c r="A111" s="31">
        <f t="shared" si="6"/>
        <v>8</v>
      </c>
      <c r="B111" s="36" t="s">
        <v>988</v>
      </c>
      <c r="C111" s="36" t="s">
        <v>42</v>
      </c>
      <c r="D111" s="2">
        <v>0</v>
      </c>
      <c r="E111" s="4">
        <v>0</v>
      </c>
      <c r="F111" s="4">
        <v>1600</v>
      </c>
    </row>
    <row r="112" spans="1:6" x14ac:dyDescent="0.25">
      <c r="A112" s="31">
        <f t="shared" si="6"/>
        <v>9</v>
      </c>
      <c r="B112" s="36" t="s">
        <v>989</v>
      </c>
      <c r="C112" s="36" t="s">
        <v>42</v>
      </c>
      <c r="D112" s="2">
        <v>0</v>
      </c>
      <c r="E112" s="4">
        <v>0</v>
      </c>
      <c r="F112" s="4">
        <v>0</v>
      </c>
    </row>
    <row r="113" spans="1:6" x14ac:dyDescent="0.25">
      <c r="A113" s="31">
        <f t="shared" si="6"/>
        <v>10</v>
      </c>
      <c r="B113" s="36" t="s">
        <v>990</v>
      </c>
      <c r="C113" s="36" t="s">
        <v>42</v>
      </c>
      <c r="D113" s="2">
        <v>0</v>
      </c>
      <c r="E113" s="4">
        <v>0</v>
      </c>
      <c r="F113" s="4">
        <v>0</v>
      </c>
    </row>
    <row r="114" spans="1:6" x14ac:dyDescent="0.25">
      <c r="A114" s="31">
        <f t="shared" si="6"/>
        <v>11</v>
      </c>
      <c r="B114" s="36" t="s">
        <v>991</v>
      </c>
      <c r="C114" s="36" t="s">
        <v>42</v>
      </c>
      <c r="D114" s="2">
        <v>0</v>
      </c>
      <c r="E114" s="4">
        <v>0</v>
      </c>
      <c r="F114" s="4">
        <v>0</v>
      </c>
    </row>
    <row r="115" spans="1:6" x14ac:dyDescent="0.25">
      <c r="A115" s="31">
        <f t="shared" si="6"/>
        <v>12</v>
      </c>
      <c r="B115" s="36" t="s">
        <v>992</v>
      </c>
      <c r="C115" s="36" t="s">
        <v>42</v>
      </c>
      <c r="D115" s="2">
        <v>0</v>
      </c>
      <c r="E115" s="4">
        <v>0</v>
      </c>
      <c r="F115" s="4">
        <v>1200</v>
      </c>
    </row>
    <row r="116" spans="1:6" x14ac:dyDescent="0.25">
      <c r="A116" s="31">
        <f t="shared" si="6"/>
        <v>13</v>
      </c>
      <c r="B116" s="36" t="s">
        <v>993</v>
      </c>
      <c r="C116" s="36" t="s">
        <v>42</v>
      </c>
      <c r="D116" s="2">
        <v>1300</v>
      </c>
      <c r="E116" s="4">
        <v>0</v>
      </c>
      <c r="F116" s="4">
        <v>0</v>
      </c>
    </row>
    <row r="117" spans="1:6" x14ac:dyDescent="0.25">
      <c r="A117" s="31">
        <f t="shared" si="6"/>
        <v>14</v>
      </c>
      <c r="B117" s="36" t="s">
        <v>994</v>
      </c>
      <c r="C117" s="36" t="s">
        <v>34</v>
      </c>
      <c r="D117" s="2">
        <v>0</v>
      </c>
      <c r="E117" s="4">
        <v>0</v>
      </c>
      <c r="F117" s="4">
        <v>0</v>
      </c>
    </row>
    <row r="118" spans="1:6" x14ac:dyDescent="0.25">
      <c r="A118" s="31">
        <f t="shared" si="6"/>
        <v>15</v>
      </c>
      <c r="B118" s="36" t="s">
        <v>995</v>
      </c>
      <c r="C118" s="36" t="s">
        <v>42</v>
      </c>
      <c r="D118" s="2">
        <v>0</v>
      </c>
      <c r="E118" s="4">
        <v>450</v>
      </c>
      <c r="F118" s="4">
        <v>0</v>
      </c>
    </row>
    <row r="119" spans="1:6" x14ac:dyDescent="0.25">
      <c r="A119" s="31">
        <f t="shared" si="6"/>
        <v>16</v>
      </c>
      <c r="B119" s="36" t="s">
        <v>996</v>
      </c>
      <c r="C119" s="36" t="s">
        <v>34</v>
      </c>
      <c r="D119" s="2">
        <v>1400</v>
      </c>
      <c r="E119" s="4">
        <v>0</v>
      </c>
      <c r="F119" s="4">
        <v>0</v>
      </c>
    </row>
    <row r="120" spans="1:6" x14ac:dyDescent="0.25">
      <c r="A120" s="31">
        <f t="shared" si="6"/>
        <v>17</v>
      </c>
      <c r="B120" s="36" t="s">
        <v>997</v>
      </c>
      <c r="C120" s="36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311" t="s">
        <v>140</v>
      </c>
      <c r="B121" s="312"/>
      <c r="C121" s="82" t="s">
        <v>3</v>
      </c>
      <c r="D121" s="83">
        <f>SUM(D122:D140)</f>
        <v>8219</v>
      </c>
      <c r="E121" s="83">
        <f>SUM(E122:E140)</f>
        <v>1130</v>
      </c>
      <c r="F121" s="84">
        <f>SUM(F122:F140)</f>
        <v>12120</v>
      </c>
    </row>
    <row r="122" spans="1:6" x14ac:dyDescent="0.25">
      <c r="A122" s="46">
        <v>1</v>
      </c>
      <c r="B122" s="301" t="s">
        <v>998</v>
      </c>
      <c r="C122" s="47" t="s">
        <v>1092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02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302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303" t="s">
        <v>160</v>
      </c>
      <c r="B141" s="304"/>
      <c r="C141" s="14" t="s">
        <v>3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661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661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661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999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1000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1001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1002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1003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1004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1005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1006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1007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1008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1009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1010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1011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303" t="s">
        <v>180</v>
      </c>
      <c r="B160" s="304"/>
      <c r="C160" s="14" t="s">
        <v>3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26">
        <v>1</v>
      </c>
      <c r="B161" s="313" t="s">
        <v>677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27"/>
      <c r="B162" s="302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307"/>
      <c r="B163" s="302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28">
        <v>2</v>
      </c>
      <c r="B164" s="329" t="s">
        <v>1012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307"/>
      <c r="B165" s="301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1013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28">
        <f>+A166+1</f>
        <v>4</v>
      </c>
      <c r="B167" s="329" t="s">
        <v>1014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307"/>
      <c r="B168" s="301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1091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1015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1016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1017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1018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1019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1020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1021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303" t="s">
        <v>449</v>
      </c>
      <c r="B177" s="304"/>
      <c r="C177" s="14" t="s">
        <v>3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07">
        <v>1</v>
      </c>
      <c r="B178" s="301" t="s">
        <v>1022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05"/>
      <c r="B179" s="302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303" t="s">
        <v>1</v>
      </c>
      <c r="B192" s="304"/>
      <c r="C192" s="14" t="s">
        <v>3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36" t="s">
        <v>702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33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34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34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34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34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34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/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303" t="s">
        <v>240</v>
      </c>
      <c r="B221" s="304"/>
      <c r="C221" s="14" t="s">
        <v>3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08" t="s">
        <v>1023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06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306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1024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1025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1026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1027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1028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1029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1030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1031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1032</v>
      </c>
      <c r="C233" s="106" t="s">
        <v>1086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1033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1034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1035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06" t="s">
        <v>1036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306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1037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1038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1039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1040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1027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1041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303" t="s">
        <v>262</v>
      </c>
      <c r="B245" s="304"/>
      <c r="C245" s="14" t="s">
        <v>3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01" t="s">
        <v>1042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02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302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1043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1044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1045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1046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1047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1048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1049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1050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1051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1052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1053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1054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1055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303" t="s">
        <v>826</v>
      </c>
      <c r="B262" s="304"/>
      <c r="C262" s="14" t="s">
        <v>3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01" t="s">
        <v>1056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02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302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1057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1058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1059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1060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1061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1062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1063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1064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1065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1066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1067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1068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1069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1070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1071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1072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1073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303" t="s">
        <v>306</v>
      </c>
      <c r="B283" s="304"/>
      <c r="C283" s="14" t="s">
        <v>3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30" t="s">
        <v>775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31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Бюджет тақсимоти-узб</vt:lpstr>
      <vt:lpstr>Бюджет тақсимоти-рус</vt:lpstr>
      <vt:lpstr>Бюджет тақсимоти-ингл</vt:lpstr>
      <vt:lpstr>Қурилиш-узб</vt:lpstr>
      <vt:lpstr>Қурилиш-рус</vt:lpstr>
      <vt:lpstr>Қурилиш-ингл</vt:lpstr>
      <vt:lpstr>Авто Ёнилғи-узб</vt:lpstr>
      <vt:lpstr>Авто Ёнилғи-рус</vt:lpstr>
      <vt:lpstr>Авто Ёнилғи-ингл</vt:lpstr>
      <vt:lpstr>Авто сақлаш ҳаражатлари-узб</vt:lpstr>
      <vt:lpstr>Авто сақлаш ҳаражатлари-рус</vt:lpstr>
      <vt:lpstr>Авто сақлаш ҳаражатлари-ингл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2024-01-26T10:25:12Z</dcterms:modified>
</cp:coreProperties>
</file>