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SQ Studio\Desktop\DOC\SAYT\"/>
    </mc:Choice>
  </mc:AlternateContent>
  <xr:revisionPtr revIDLastSave="0" documentId="8_{72D84CE5-AD7F-42F2-AF0C-6EE6DE9EEFD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Бюджет тақсимоти-узб" sheetId="3" r:id="rId1"/>
    <sheet name="Бюджет тақсимоти-рус" sheetId="9" r:id="rId2"/>
    <sheet name="Бюджет тақсимоти-ингл" sheetId="10" r:id="rId3"/>
    <sheet name="Қурилиш-узб" sheetId="11" r:id="rId4"/>
    <sheet name="Қурилиш-рус" sheetId="12" r:id="rId5"/>
    <sheet name="Қурилиш-ингл" sheetId="13" r:id="rId6"/>
    <sheet name="Авто Ёнилғи-узб" sheetId="14" r:id="rId7"/>
    <sheet name="Авто Ёнилғи-рус" sheetId="15" r:id="rId8"/>
    <sheet name="Авто Ёнилғи-ингл" sheetId="16" r:id="rId9"/>
    <sheet name="Авто сақлаш ҳаражатлари-узб" sheetId="17" r:id="rId10"/>
    <sheet name="Авто сақлаш ҳаражатлари-рус" sheetId="18" r:id="rId11"/>
    <sheet name="Авто сақлаш ҳаражатлари-ингл" sheetId="1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9" l="1"/>
  <c r="F27" i="9"/>
  <c r="G27" i="9"/>
  <c r="C7" i="3" l="1"/>
  <c r="I17" i="13" l="1"/>
  <c r="H17" i="13"/>
  <c r="A14" i="13" l="1"/>
  <c r="A15" i="13" s="1"/>
  <c r="A16" i="13" s="1"/>
  <c r="I17" i="12" l="1"/>
  <c r="H17" i="12"/>
  <c r="A14" i="12"/>
  <c r="A15" i="12" s="1"/>
  <c r="A16" i="12" s="1"/>
  <c r="I17" i="11"/>
  <c r="H17" i="11"/>
  <c r="A14" i="11" l="1"/>
  <c r="A15" i="11" s="1"/>
  <c r="A16" i="11" s="1"/>
  <c r="A290" i="19" l="1"/>
  <c r="A291" i="19" s="1"/>
  <c r="F288" i="19"/>
  <c r="E288" i="19"/>
  <c r="D288" i="19"/>
  <c r="A269" i="19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F267" i="19"/>
  <c r="E267" i="19"/>
  <c r="D267" i="19"/>
  <c r="A252" i="19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F250" i="19"/>
  <c r="E250" i="19"/>
  <c r="D250" i="19"/>
  <c r="F228" i="19"/>
  <c r="F226" i="19" s="1"/>
  <c r="A228" i="19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E226" i="19"/>
  <c r="D226" i="19"/>
  <c r="F196" i="19"/>
  <c r="F193" i="19" s="1"/>
  <c r="E196" i="19"/>
  <c r="F195" i="19"/>
  <c r="E195" i="19"/>
  <c r="E194" i="19"/>
  <c r="D193" i="19"/>
  <c r="F177" i="19"/>
  <c r="E177" i="19"/>
  <c r="D177" i="19"/>
  <c r="A164" i="19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F162" i="19"/>
  <c r="E162" i="19"/>
  <c r="D162" i="19"/>
  <c r="A145" i="19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F143" i="19"/>
  <c r="E143" i="19"/>
  <c r="D143" i="19"/>
  <c r="A125" i="19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F123" i="19"/>
  <c r="E123" i="19"/>
  <c r="D123" i="19"/>
  <c r="A107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F105" i="19"/>
  <c r="E105" i="19"/>
  <c r="D105" i="19"/>
  <c r="A93" i="19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92" i="19"/>
  <c r="F90" i="19"/>
  <c r="E90" i="19"/>
  <c r="D90" i="19"/>
  <c r="A73" i="19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F71" i="19"/>
  <c r="F54" i="19" s="1"/>
  <c r="E71" i="19"/>
  <c r="E54" i="19" s="1"/>
  <c r="D71" i="19"/>
  <c r="A56" i="19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A40" i="19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D39" i="19"/>
  <c r="A39" i="19"/>
  <c r="F38" i="19"/>
  <c r="D38" i="19"/>
  <c r="F37" i="19"/>
  <c r="E37" i="19"/>
  <c r="A18" i="19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F16" i="19"/>
  <c r="F8" i="19" s="1"/>
  <c r="E16" i="19"/>
  <c r="D16" i="19"/>
  <c r="A10" i="19"/>
  <c r="A11" i="19" s="1"/>
  <c r="A12" i="19" s="1"/>
  <c r="A13" i="19" s="1"/>
  <c r="A14" i="19" s="1"/>
  <c r="A15" i="19" s="1"/>
  <c r="E8" i="19"/>
  <c r="D8" i="19"/>
  <c r="A290" i="18"/>
  <c r="A291" i="18" s="1"/>
  <c r="F288" i="18"/>
  <c r="E288" i="18"/>
  <c r="D288" i="18"/>
  <c r="A269" i="18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F267" i="18"/>
  <c r="E267" i="18"/>
  <c r="D267" i="18"/>
  <c r="A252" i="18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F250" i="18"/>
  <c r="E250" i="18"/>
  <c r="D250" i="18"/>
  <c r="F228" i="18"/>
  <c r="F226" i="18" s="1"/>
  <c r="A228" i="18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E226" i="18"/>
  <c r="D226" i="18"/>
  <c r="F196" i="18"/>
  <c r="F193" i="18" s="1"/>
  <c r="E196" i="18"/>
  <c r="F195" i="18"/>
  <c r="E195" i="18"/>
  <c r="E194" i="18"/>
  <c r="E193" i="18" s="1"/>
  <c r="D193" i="18"/>
  <c r="F177" i="18"/>
  <c r="E177" i="18"/>
  <c r="D177" i="18"/>
  <c r="A164" i="18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F162" i="18"/>
  <c r="E162" i="18"/>
  <c r="D162" i="18"/>
  <c r="A145" i="18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F143" i="18"/>
  <c r="E143" i="18"/>
  <c r="D143" i="18"/>
  <c r="A125" i="18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F123" i="18"/>
  <c r="E123" i="18"/>
  <c r="D123" i="18"/>
  <c r="A107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F105" i="18"/>
  <c r="E105" i="18"/>
  <c r="D105" i="18"/>
  <c r="A93" i="18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92" i="18"/>
  <c r="F90" i="18"/>
  <c r="E90" i="18"/>
  <c r="D90" i="18"/>
  <c r="A73" i="18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F71" i="18"/>
  <c r="F54" i="18" s="1"/>
  <c r="E71" i="18"/>
  <c r="E54" i="18" s="1"/>
  <c r="D71" i="18"/>
  <c r="A56" i="18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A40" i="18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D39" i="18"/>
  <c r="A39" i="18"/>
  <c r="F38" i="18"/>
  <c r="D38" i="18" s="1"/>
  <c r="D37" i="18" s="1"/>
  <c r="E37" i="18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F16" i="18"/>
  <c r="F8" i="18" s="1"/>
  <c r="E16" i="18"/>
  <c r="D16" i="18"/>
  <c r="A10" i="18"/>
  <c r="A11" i="18" s="1"/>
  <c r="A12" i="18" s="1"/>
  <c r="A13" i="18" s="1"/>
  <c r="A14" i="18" s="1"/>
  <c r="A15" i="18" s="1"/>
  <c r="E8" i="18"/>
  <c r="D8" i="18"/>
  <c r="A290" i="17"/>
  <c r="A291" i="17" s="1"/>
  <c r="F288" i="17"/>
  <c r="E288" i="17"/>
  <c r="D288" i="17"/>
  <c r="A269" i="17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F267" i="17"/>
  <c r="E267" i="17"/>
  <c r="D267" i="17"/>
  <c r="A252" i="17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F250" i="17"/>
  <c r="E250" i="17"/>
  <c r="D250" i="17"/>
  <c r="F228" i="17"/>
  <c r="F226" i="17" s="1"/>
  <c r="A228" i="17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E226" i="17"/>
  <c r="D226" i="17"/>
  <c r="F196" i="17"/>
  <c r="E196" i="17"/>
  <c r="F195" i="17"/>
  <c r="F193" i="17" s="1"/>
  <c r="E195" i="17"/>
  <c r="E194" i="17"/>
  <c r="D193" i="17"/>
  <c r="F177" i="17"/>
  <c r="E177" i="17"/>
  <c r="D177" i="17"/>
  <c r="A164" i="17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F162" i="17"/>
  <c r="E162" i="17"/>
  <c r="D162" i="17"/>
  <c r="A145" i="17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F143" i="17"/>
  <c r="E143" i="17"/>
  <c r="D143" i="17"/>
  <c r="A125" i="17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F123" i="17"/>
  <c r="E123" i="17"/>
  <c r="D123" i="17"/>
  <c r="A107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F105" i="17"/>
  <c r="E105" i="17"/>
  <c r="D105" i="17"/>
  <c r="A92" i="17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F90" i="17"/>
  <c r="E90" i="17"/>
  <c r="D90" i="17"/>
  <c r="A73" i="17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F71" i="17"/>
  <c r="F54" i="17" s="1"/>
  <c r="E71" i="17"/>
  <c r="E54" i="17" s="1"/>
  <c r="D71" i="17"/>
  <c r="A56" i="17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A39" i="17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F38" i="17"/>
  <c r="D38" i="17" s="1"/>
  <c r="D37" i="17" s="1"/>
  <c r="E37" i="17"/>
  <c r="A18" i="17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F16" i="17"/>
  <c r="F8" i="17" s="1"/>
  <c r="E16" i="17"/>
  <c r="D16" i="17"/>
  <c r="A10" i="17"/>
  <c r="A11" i="17" s="1"/>
  <c r="A12" i="17" s="1"/>
  <c r="A13" i="17" s="1"/>
  <c r="A14" i="17" s="1"/>
  <c r="A15" i="17" s="1"/>
  <c r="E8" i="17"/>
  <c r="D8" i="17"/>
  <c r="P289" i="16"/>
  <c r="L289" i="16"/>
  <c r="A289" i="16"/>
  <c r="P288" i="16"/>
  <c r="L288" i="16"/>
  <c r="A288" i="16"/>
  <c r="P287" i="16"/>
  <c r="L287" i="16"/>
  <c r="O286" i="16"/>
  <c r="N286" i="16"/>
  <c r="M286" i="16"/>
  <c r="K286" i="16"/>
  <c r="J286" i="16"/>
  <c r="I286" i="16"/>
  <c r="G286" i="16"/>
  <c r="O285" i="16"/>
  <c r="P285" i="16" s="1"/>
  <c r="J285" i="16"/>
  <c r="L285" i="16" s="1"/>
  <c r="O284" i="16"/>
  <c r="P284" i="16" s="1"/>
  <c r="J284" i="16"/>
  <c r="L284" i="16" s="1"/>
  <c r="O283" i="16"/>
  <c r="P283" i="16" s="1"/>
  <c r="J283" i="16"/>
  <c r="L283" i="16" s="1"/>
  <c r="O282" i="16"/>
  <c r="P282" i="16" s="1"/>
  <c r="J282" i="16"/>
  <c r="L282" i="16" s="1"/>
  <c r="O281" i="16"/>
  <c r="P281" i="16" s="1"/>
  <c r="J281" i="16"/>
  <c r="L281" i="16" s="1"/>
  <c r="O280" i="16"/>
  <c r="P280" i="16" s="1"/>
  <c r="J280" i="16"/>
  <c r="L280" i="16" s="1"/>
  <c r="O279" i="16"/>
  <c r="P279" i="16" s="1"/>
  <c r="J279" i="16"/>
  <c r="L279" i="16" s="1"/>
  <c r="O278" i="16"/>
  <c r="P278" i="16" s="1"/>
  <c r="J278" i="16"/>
  <c r="L278" i="16" s="1"/>
  <c r="O277" i="16"/>
  <c r="P277" i="16" s="1"/>
  <c r="J277" i="16"/>
  <c r="L277" i="16" s="1"/>
  <c r="O276" i="16"/>
  <c r="P276" i="16" s="1"/>
  <c r="J276" i="16"/>
  <c r="L276" i="16" s="1"/>
  <c r="O275" i="16"/>
  <c r="P275" i="16" s="1"/>
  <c r="J275" i="16"/>
  <c r="L275" i="16" s="1"/>
  <c r="O274" i="16"/>
  <c r="P274" i="16" s="1"/>
  <c r="J274" i="16"/>
  <c r="L274" i="16" s="1"/>
  <c r="O273" i="16"/>
  <c r="P273" i="16" s="1"/>
  <c r="J273" i="16"/>
  <c r="L273" i="16" s="1"/>
  <c r="O272" i="16"/>
  <c r="P272" i="16" s="1"/>
  <c r="J272" i="16"/>
  <c r="L272" i="16" s="1"/>
  <c r="O271" i="16"/>
  <c r="P271" i="16" s="1"/>
  <c r="J271" i="16"/>
  <c r="L271" i="16" s="1"/>
  <c r="O270" i="16"/>
  <c r="P270" i="16" s="1"/>
  <c r="J270" i="16"/>
  <c r="L270" i="16" s="1"/>
  <c r="O269" i="16"/>
  <c r="P269" i="16" s="1"/>
  <c r="L269" i="16"/>
  <c r="J269" i="16"/>
  <c r="O268" i="16"/>
  <c r="P268" i="16" s="1"/>
  <c r="L268" i="16"/>
  <c r="J268" i="16"/>
  <c r="O267" i="16"/>
  <c r="P267" i="16" s="1"/>
  <c r="J267" i="16"/>
  <c r="L267" i="16" s="1"/>
  <c r="A267" i="16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P266" i="16"/>
  <c r="O266" i="16"/>
  <c r="J266" i="16"/>
  <c r="N265" i="16"/>
  <c r="M265" i="16"/>
  <c r="K265" i="16"/>
  <c r="I265" i="16"/>
  <c r="G265" i="16"/>
  <c r="O264" i="16"/>
  <c r="P264" i="16" s="1"/>
  <c r="L264" i="16"/>
  <c r="J264" i="16"/>
  <c r="O263" i="16"/>
  <c r="P263" i="16" s="1"/>
  <c r="L263" i="16"/>
  <c r="J263" i="16"/>
  <c r="O262" i="16"/>
  <c r="P262" i="16" s="1"/>
  <c r="J262" i="16"/>
  <c r="L262" i="16" s="1"/>
  <c r="O261" i="16"/>
  <c r="P261" i="16" s="1"/>
  <c r="J261" i="16"/>
  <c r="L261" i="16" s="1"/>
  <c r="O260" i="16"/>
  <c r="P260" i="16" s="1"/>
  <c r="L260" i="16"/>
  <c r="J260" i="16"/>
  <c r="O259" i="16"/>
  <c r="P259" i="16" s="1"/>
  <c r="L259" i="16"/>
  <c r="J259" i="16"/>
  <c r="O258" i="16"/>
  <c r="P258" i="16" s="1"/>
  <c r="J258" i="16"/>
  <c r="L258" i="16" s="1"/>
  <c r="O257" i="16"/>
  <c r="P257" i="16" s="1"/>
  <c r="J257" i="16"/>
  <c r="L257" i="16" s="1"/>
  <c r="O256" i="16"/>
  <c r="P256" i="16" s="1"/>
  <c r="J256" i="16"/>
  <c r="L256" i="16" s="1"/>
  <c r="O255" i="16"/>
  <c r="P255" i="16" s="1"/>
  <c r="J255" i="16"/>
  <c r="L255" i="16" s="1"/>
  <c r="P254" i="16"/>
  <c r="O254" i="16"/>
  <c r="J254" i="16"/>
  <c r="L254" i="16" s="1"/>
  <c r="A254" i="16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O253" i="16"/>
  <c r="P253" i="16" s="1"/>
  <c r="J253" i="16"/>
  <c r="L253" i="16" s="1"/>
  <c r="O252" i="16"/>
  <c r="P252" i="16" s="1"/>
  <c r="J252" i="16"/>
  <c r="L252" i="16" s="1"/>
  <c r="O251" i="16"/>
  <c r="P251" i="16" s="1"/>
  <c r="J251" i="16"/>
  <c r="L251" i="16" s="1"/>
  <c r="P250" i="16"/>
  <c r="O250" i="16"/>
  <c r="J250" i="16"/>
  <c r="L250" i="16" s="1"/>
  <c r="A250" i="16"/>
  <c r="A251" i="16" s="1"/>
  <c r="A252" i="16" s="1"/>
  <c r="A253" i="16" s="1"/>
  <c r="O249" i="16"/>
  <c r="P249" i="16" s="1"/>
  <c r="J249" i="16"/>
  <c r="N248" i="16"/>
  <c r="M248" i="16"/>
  <c r="K248" i="16"/>
  <c r="I248" i="16"/>
  <c r="G248" i="16"/>
  <c r="O247" i="16"/>
  <c r="P247" i="16" s="1"/>
  <c r="J247" i="16"/>
  <c r="L247" i="16" s="1"/>
  <c r="O246" i="16"/>
  <c r="P246" i="16" s="1"/>
  <c r="J246" i="16"/>
  <c r="L246" i="16" s="1"/>
  <c r="O245" i="16"/>
  <c r="P245" i="16" s="1"/>
  <c r="J245" i="16"/>
  <c r="L245" i="16" s="1"/>
  <c r="O244" i="16"/>
  <c r="P244" i="16" s="1"/>
  <c r="J244" i="16"/>
  <c r="L244" i="16" s="1"/>
  <c r="O243" i="16"/>
  <c r="P243" i="16" s="1"/>
  <c r="J243" i="16"/>
  <c r="L243" i="16" s="1"/>
  <c r="A243" i="16"/>
  <c r="A244" i="16" s="1"/>
  <c r="A245" i="16" s="1"/>
  <c r="A246" i="16" s="1"/>
  <c r="A247" i="16" s="1"/>
  <c r="O242" i="16"/>
  <c r="P242" i="16" s="1"/>
  <c r="J242" i="16"/>
  <c r="L242" i="16" s="1"/>
  <c r="O241" i="16"/>
  <c r="P241" i="16" s="1"/>
  <c r="J241" i="16"/>
  <c r="L241" i="16" s="1"/>
  <c r="O240" i="16"/>
  <c r="P240" i="16" s="1"/>
  <c r="J240" i="16"/>
  <c r="L240" i="16" s="1"/>
  <c r="O239" i="16"/>
  <c r="P239" i="16" s="1"/>
  <c r="J239" i="16"/>
  <c r="L239" i="16" s="1"/>
  <c r="P238" i="16"/>
  <c r="O238" i="16"/>
  <c r="J238" i="16"/>
  <c r="L238" i="16" s="1"/>
  <c r="O237" i="16"/>
  <c r="P237" i="16" s="1"/>
  <c r="J237" i="16"/>
  <c r="L237" i="16" s="1"/>
  <c r="O236" i="16"/>
  <c r="P236" i="16" s="1"/>
  <c r="J236" i="16"/>
  <c r="L236" i="16" s="1"/>
  <c r="O235" i="16"/>
  <c r="P235" i="16" s="1"/>
  <c r="J235" i="16"/>
  <c r="L235" i="16" s="1"/>
  <c r="O234" i="16"/>
  <c r="P234" i="16" s="1"/>
  <c r="J234" i="16"/>
  <c r="L234" i="16" s="1"/>
  <c r="O233" i="16"/>
  <c r="P233" i="16" s="1"/>
  <c r="L233" i="16"/>
  <c r="J233" i="16"/>
  <c r="O232" i="16"/>
  <c r="P232" i="16" s="1"/>
  <c r="L232" i="16"/>
  <c r="J232" i="16"/>
  <c r="O231" i="16"/>
  <c r="P231" i="16" s="1"/>
  <c r="J231" i="16"/>
  <c r="L231" i="16" s="1"/>
  <c r="O230" i="16"/>
  <c r="P230" i="16" s="1"/>
  <c r="J230" i="16"/>
  <c r="L230" i="16" s="1"/>
  <c r="O229" i="16"/>
  <c r="P229" i="16" s="1"/>
  <c r="J229" i="16"/>
  <c r="L229" i="16" s="1"/>
  <c r="O228" i="16"/>
  <c r="P228" i="16" s="1"/>
  <c r="L228" i="16"/>
  <c r="J228" i="16"/>
  <c r="A228" i="16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P227" i="16"/>
  <c r="O227" i="16"/>
  <c r="J227" i="16"/>
  <c r="L227" i="16" s="1"/>
  <c r="O226" i="16"/>
  <c r="P226" i="16" s="1"/>
  <c r="J226" i="16"/>
  <c r="L226" i="16" s="1"/>
  <c r="O225" i="16"/>
  <c r="J225" i="16"/>
  <c r="L225" i="16" s="1"/>
  <c r="N224" i="16"/>
  <c r="M224" i="16"/>
  <c r="K224" i="16"/>
  <c r="I224" i="16"/>
  <c r="G224" i="16"/>
  <c r="O223" i="16"/>
  <c r="P223" i="16" s="1"/>
  <c r="L223" i="16"/>
  <c r="O222" i="16"/>
  <c r="P222" i="16" s="1"/>
  <c r="L222" i="16"/>
  <c r="P221" i="16"/>
  <c r="L221" i="16"/>
  <c r="J221" i="16"/>
  <c r="O220" i="16"/>
  <c r="P220" i="16" s="1"/>
  <c r="L220" i="16"/>
  <c r="P219" i="16"/>
  <c r="J219" i="16"/>
  <c r="L219" i="16" s="1"/>
  <c r="P218" i="16"/>
  <c r="J218" i="16"/>
  <c r="L218" i="16" s="1"/>
  <c r="P217" i="16"/>
  <c r="J217" i="16"/>
  <c r="O216" i="16"/>
  <c r="P216" i="16" s="1"/>
  <c r="L216" i="16"/>
  <c r="O215" i="16"/>
  <c r="P215" i="16" s="1"/>
  <c r="L215" i="16"/>
  <c r="P214" i="16"/>
  <c r="J214" i="16"/>
  <c r="L214" i="16" s="1"/>
  <c r="P213" i="16"/>
  <c r="J213" i="16"/>
  <c r="L213" i="16" s="1"/>
  <c r="O212" i="16"/>
  <c r="P212" i="16" s="1"/>
  <c r="L212" i="16"/>
  <c r="O211" i="16"/>
  <c r="P211" i="16" s="1"/>
  <c r="L211" i="16"/>
  <c r="O210" i="16"/>
  <c r="P210" i="16" s="1"/>
  <c r="L210" i="16"/>
  <c r="O209" i="16"/>
  <c r="P209" i="16" s="1"/>
  <c r="L209" i="16"/>
  <c r="O208" i="16"/>
  <c r="P208" i="16" s="1"/>
  <c r="L208" i="16"/>
  <c r="P207" i="16"/>
  <c r="J207" i="16"/>
  <c r="L207" i="16" s="1"/>
  <c r="P206" i="16"/>
  <c r="L206" i="16"/>
  <c r="J206" i="16"/>
  <c r="P205" i="16"/>
  <c r="J205" i="16"/>
  <c r="L205" i="16" s="1"/>
  <c r="P204" i="16"/>
  <c r="J204" i="16"/>
  <c r="L204" i="16" s="1"/>
  <c r="P203" i="16"/>
  <c r="J203" i="16"/>
  <c r="L203" i="16" s="1"/>
  <c r="P202" i="16"/>
  <c r="L202" i="16"/>
  <c r="J202" i="16"/>
  <c r="P201" i="16"/>
  <c r="L201" i="16"/>
  <c r="J201" i="16"/>
  <c r="P200" i="16"/>
  <c r="J200" i="16"/>
  <c r="L200" i="16" s="1"/>
  <c r="P199" i="16"/>
  <c r="O199" i="16"/>
  <c r="L199" i="16"/>
  <c r="O198" i="16"/>
  <c r="L198" i="16"/>
  <c r="O197" i="16"/>
  <c r="P197" i="16" s="1"/>
  <c r="L197" i="16"/>
  <c r="P196" i="16"/>
  <c r="J196" i="16"/>
  <c r="L196" i="16" s="1"/>
  <c r="P195" i="16"/>
  <c r="J195" i="16"/>
  <c r="L195" i="16" s="1"/>
  <c r="P194" i="16"/>
  <c r="J194" i="16"/>
  <c r="L194" i="16" s="1"/>
  <c r="N193" i="16"/>
  <c r="M193" i="16"/>
  <c r="K193" i="16"/>
  <c r="I193" i="16"/>
  <c r="G193" i="16"/>
  <c r="O192" i="16"/>
  <c r="P192" i="16" s="1"/>
  <c r="I192" i="16"/>
  <c r="J192" i="16" s="1"/>
  <c r="L192" i="16" s="1"/>
  <c r="O191" i="16"/>
  <c r="P191" i="16" s="1"/>
  <c r="J191" i="16"/>
  <c r="L191" i="16" s="1"/>
  <c r="I191" i="16"/>
  <c r="O190" i="16"/>
  <c r="P190" i="16" s="1"/>
  <c r="I190" i="16"/>
  <c r="J190" i="16" s="1"/>
  <c r="L190" i="16" s="1"/>
  <c r="O189" i="16"/>
  <c r="P189" i="16" s="1"/>
  <c r="I189" i="16"/>
  <c r="J189" i="16" s="1"/>
  <c r="L189" i="16" s="1"/>
  <c r="O188" i="16"/>
  <c r="P188" i="16" s="1"/>
  <c r="I188" i="16"/>
  <c r="J188" i="16" s="1"/>
  <c r="L188" i="16" s="1"/>
  <c r="O187" i="16"/>
  <c r="P187" i="16" s="1"/>
  <c r="J187" i="16"/>
  <c r="L187" i="16" s="1"/>
  <c r="I187" i="16"/>
  <c r="O186" i="16"/>
  <c r="P186" i="16" s="1"/>
  <c r="I186" i="16"/>
  <c r="J186" i="16" s="1"/>
  <c r="L186" i="16" s="1"/>
  <c r="O185" i="16"/>
  <c r="P185" i="16" s="1"/>
  <c r="I185" i="16"/>
  <c r="J185" i="16" s="1"/>
  <c r="L185" i="16" s="1"/>
  <c r="O184" i="16"/>
  <c r="P184" i="16" s="1"/>
  <c r="I184" i="16"/>
  <c r="J184" i="16" s="1"/>
  <c r="L184" i="16" s="1"/>
  <c r="O183" i="16"/>
  <c r="P183" i="16" s="1"/>
  <c r="I183" i="16"/>
  <c r="J183" i="16" s="1"/>
  <c r="L183" i="16" s="1"/>
  <c r="O182" i="16"/>
  <c r="P182" i="16" s="1"/>
  <c r="I182" i="16"/>
  <c r="J182" i="16" s="1"/>
  <c r="L182" i="16" s="1"/>
  <c r="O181" i="16"/>
  <c r="P181" i="16" s="1"/>
  <c r="I181" i="16"/>
  <c r="J181" i="16" s="1"/>
  <c r="L181" i="16" s="1"/>
  <c r="O180" i="16"/>
  <c r="P180" i="16" s="1"/>
  <c r="I180" i="16"/>
  <c r="O179" i="16"/>
  <c r="P179" i="16" s="1"/>
  <c r="J179" i="16"/>
  <c r="L179" i="16" s="1"/>
  <c r="I179" i="16"/>
  <c r="A179" i="16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O178" i="16"/>
  <c r="I178" i="16"/>
  <c r="J178" i="16" s="1"/>
  <c r="N177" i="16"/>
  <c r="M177" i="16"/>
  <c r="K177" i="16"/>
  <c r="G177" i="16"/>
  <c r="O176" i="16"/>
  <c r="P176" i="16" s="1"/>
  <c r="L176" i="16"/>
  <c r="O175" i="16"/>
  <c r="P175" i="16" s="1"/>
  <c r="L175" i="16"/>
  <c r="O174" i="16"/>
  <c r="P174" i="16" s="1"/>
  <c r="L174" i="16"/>
  <c r="P173" i="16"/>
  <c r="O173" i="16"/>
  <c r="L173" i="16"/>
  <c r="O172" i="16"/>
  <c r="P172" i="16" s="1"/>
  <c r="L172" i="16"/>
  <c r="O171" i="16"/>
  <c r="P171" i="16" s="1"/>
  <c r="L171" i="16"/>
  <c r="P170" i="16"/>
  <c r="O170" i="16"/>
  <c r="L170" i="16"/>
  <c r="P169" i="16"/>
  <c r="O169" i="16"/>
  <c r="L169" i="16"/>
  <c r="P168" i="16"/>
  <c r="O168" i="16"/>
  <c r="L168" i="16"/>
  <c r="P167" i="16"/>
  <c r="O167" i="16"/>
  <c r="L167" i="16"/>
  <c r="P166" i="16"/>
  <c r="O166" i="16"/>
  <c r="L166" i="16"/>
  <c r="P165" i="16"/>
  <c r="O165" i="16"/>
  <c r="L165" i="16"/>
  <c r="O164" i="16"/>
  <c r="P164" i="16" s="1"/>
  <c r="L164" i="16"/>
  <c r="A164" i="16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O163" i="16"/>
  <c r="P163" i="16" s="1"/>
  <c r="L163" i="16"/>
  <c r="N162" i="16"/>
  <c r="M162" i="16"/>
  <c r="K162" i="16"/>
  <c r="J162" i="16"/>
  <c r="I162" i="16"/>
  <c r="G162" i="16"/>
  <c r="P161" i="16"/>
  <c r="L161" i="16"/>
  <c r="P160" i="16"/>
  <c r="L160" i="16"/>
  <c r="P159" i="16"/>
  <c r="L159" i="16"/>
  <c r="P158" i="16"/>
  <c r="L158" i="16"/>
  <c r="P157" i="16"/>
  <c r="L157" i="16"/>
  <c r="P156" i="16"/>
  <c r="L156" i="16"/>
  <c r="P155" i="16"/>
  <c r="L155" i="16"/>
  <c r="P154" i="16"/>
  <c r="L154" i="16"/>
  <c r="P153" i="16"/>
  <c r="L153" i="16"/>
  <c r="P152" i="16"/>
  <c r="L152" i="16"/>
  <c r="P151" i="16"/>
  <c r="L151" i="16"/>
  <c r="P150" i="16"/>
  <c r="L150" i="16"/>
  <c r="P149" i="16"/>
  <c r="L149" i="16"/>
  <c r="P148" i="16"/>
  <c r="L148" i="16"/>
  <c r="P147" i="16"/>
  <c r="L147" i="16"/>
  <c r="A147" i="16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O146" i="16"/>
  <c r="P146" i="16" s="1"/>
  <c r="J146" i="16"/>
  <c r="J143" i="16" s="1"/>
  <c r="O145" i="16"/>
  <c r="P145" i="16" s="1"/>
  <c r="L145" i="16"/>
  <c r="J145" i="16"/>
  <c r="A145" i="16"/>
  <c r="A146" i="16" s="1"/>
  <c r="P144" i="16"/>
  <c r="O144" i="16"/>
  <c r="O143" i="16" s="1"/>
  <c r="J144" i="16"/>
  <c r="L144" i="16" s="1"/>
  <c r="N143" i="16"/>
  <c r="M143" i="16"/>
  <c r="K143" i="16"/>
  <c r="I143" i="16"/>
  <c r="G143" i="16"/>
  <c r="O142" i="16"/>
  <c r="P142" i="16" s="1"/>
  <c r="L142" i="16"/>
  <c r="O141" i="16"/>
  <c r="P141" i="16" s="1"/>
  <c r="L141" i="16"/>
  <c r="O140" i="16"/>
  <c r="P140" i="16" s="1"/>
  <c r="L140" i="16"/>
  <c r="O139" i="16"/>
  <c r="P139" i="16" s="1"/>
  <c r="L139" i="16"/>
  <c r="O138" i="16"/>
  <c r="P138" i="16" s="1"/>
  <c r="L138" i="16"/>
  <c r="P137" i="16"/>
  <c r="O137" i="16"/>
  <c r="L137" i="16"/>
  <c r="O136" i="16"/>
  <c r="P136" i="16" s="1"/>
  <c r="L136" i="16"/>
  <c r="O135" i="16"/>
  <c r="P135" i="16" s="1"/>
  <c r="L135" i="16"/>
  <c r="O134" i="16"/>
  <c r="P134" i="16" s="1"/>
  <c r="L134" i="16"/>
  <c r="O133" i="16"/>
  <c r="P133" i="16" s="1"/>
  <c r="L133" i="16"/>
  <c r="P132" i="16"/>
  <c r="O132" i="16"/>
  <c r="L132" i="16"/>
  <c r="P131" i="16"/>
  <c r="O131" i="16"/>
  <c r="L131" i="16"/>
  <c r="O130" i="16"/>
  <c r="P130" i="16" s="1"/>
  <c r="L130" i="16"/>
  <c r="O129" i="16"/>
  <c r="P129" i="16" s="1"/>
  <c r="L129" i="16"/>
  <c r="O128" i="16"/>
  <c r="P128" i="16" s="1"/>
  <c r="L128" i="16"/>
  <c r="P127" i="16"/>
  <c r="O127" i="16"/>
  <c r="L127" i="16"/>
  <c r="O126" i="16"/>
  <c r="P126" i="16" s="1"/>
  <c r="L126" i="16"/>
  <c r="O125" i="16"/>
  <c r="L125" i="16"/>
  <c r="O124" i="16"/>
  <c r="P124" i="16" s="1"/>
  <c r="L124" i="16"/>
  <c r="N123" i="16"/>
  <c r="M123" i="16"/>
  <c r="K123" i="16"/>
  <c r="J123" i="16"/>
  <c r="I123" i="16"/>
  <c r="G123" i="16"/>
  <c r="P122" i="16"/>
  <c r="L122" i="16"/>
  <c r="P121" i="16"/>
  <c r="L121" i="16"/>
  <c r="P120" i="16"/>
  <c r="L120" i="16"/>
  <c r="P119" i="16"/>
  <c r="L119" i="16"/>
  <c r="P118" i="16"/>
  <c r="L118" i="16"/>
  <c r="P117" i="16"/>
  <c r="L117" i="16"/>
  <c r="P116" i="16"/>
  <c r="L116" i="16"/>
  <c r="P115" i="16"/>
  <c r="L115" i="16"/>
  <c r="P114" i="16"/>
  <c r="L114" i="16"/>
  <c r="P113" i="16"/>
  <c r="L113" i="16"/>
  <c r="P112" i="16"/>
  <c r="L112" i="16"/>
  <c r="P111" i="16"/>
  <c r="L111" i="16"/>
  <c r="P110" i="16"/>
  <c r="L110" i="16"/>
  <c r="P109" i="16"/>
  <c r="L109" i="16"/>
  <c r="O108" i="16"/>
  <c r="P108" i="16" s="1"/>
  <c r="J108" i="16"/>
  <c r="L108" i="16" s="1"/>
  <c r="P107" i="16"/>
  <c r="O107" i="16"/>
  <c r="J107" i="16"/>
  <c r="L107" i="16" s="1"/>
  <c r="A107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P106" i="16"/>
  <c r="O106" i="16"/>
  <c r="J106" i="16"/>
  <c r="N105" i="16"/>
  <c r="M105" i="16"/>
  <c r="K105" i="16"/>
  <c r="I105" i="16"/>
  <c r="G105" i="16"/>
  <c r="O104" i="16"/>
  <c r="P104" i="16" s="1"/>
  <c r="J104" i="16"/>
  <c r="L104" i="16" s="1"/>
  <c r="O103" i="16"/>
  <c r="P103" i="16" s="1"/>
  <c r="J103" i="16"/>
  <c r="L103" i="16" s="1"/>
  <c r="P102" i="16"/>
  <c r="O102" i="16"/>
  <c r="J102" i="16"/>
  <c r="L102" i="16" s="1"/>
  <c r="P101" i="16"/>
  <c r="O101" i="16"/>
  <c r="J101" i="16"/>
  <c r="L101" i="16" s="1"/>
  <c r="O100" i="16"/>
  <c r="P100" i="16" s="1"/>
  <c r="L100" i="16"/>
  <c r="J100" i="16"/>
  <c r="O99" i="16"/>
  <c r="P99" i="16" s="1"/>
  <c r="L99" i="16"/>
  <c r="J99" i="16"/>
  <c r="O98" i="16"/>
  <c r="P98" i="16" s="1"/>
  <c r="J98" i="16"/>
  <c r="L98" i="16" s="1"/>
  <c r="O97" i="16"/>
  <c r="P97" i="16" s="1"/>
  <c r="J97" i="16"/>
  <c r="L97" i="16" s="1"/>
  <c r="O96" i="16"/>
  <c r="P96" i="16" s="1"/>
  <c r="J96" i="16"/>
  <c r="L96" i="16" s="1"/>
  <c r="O95" i="16"/>
  <c r="P95" i="16" s="1"/>
  <c r="J95" i="16"/>
  <c r="L95" i="16" s="1"/>
  <c r="O94" i="16"/>
  <c r="P94" i="16" s="1"/>
  <c r="J94" i="16"/>
  <c r="L94" i="16" s="1"/>
  <c r="O93" i="16"/>
  <c r="P93" i="16" s="1"/>
  <c r="J93" i="16"/>
  <c r="O92" i="16"/>
  <c r="P92" i="16" s="1"/>
  <c r="L92" i="16"/>
  <c r="J92" i="16"/>
  <c r="A92" i="16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O91" i="16"/>
  <c r="P91" i="16" s="1"/>
  <c r="J91" i="16"/>
  <c r="L91" i="16" s="1"/>
  <c r="N90" i="16"/>
  <c r="M90" i="16"/>
  <c r="K90" i="16"/>
  <c r="I90" i="16"/>
  <c r="G90" i="16"/>
  <c r="P89" i="16"/>
  <c r="O89" i="16"/>
  <c r="L89" i="16"/>
  <c r="O88" i="16"/>
  <c r="P88" i="16" s="1"/>
  <c r="L88" i="16"/>
  <c r="O87" i="16"/>
  <c r="P87" i="16" s="1"/>
  <c r="L87" i="16"/>
  <c r="O86" i="16"/>
  <c r="P86" i="16" s="1"/>
  <c r="L86" i="16"/>
  <c r="P85" i="16"/>
  <c r="O85" i="16"/>
  <c r="L85" i="16"/>
  <c r="O84" i="16"/>
  <c r="P84" i="16" s="1"/>
  <c r="L84" i="16"/>
  <c r="O83" i="16"/>
  <c r="P83" i="16" s="1"/>
  <c r="L83" i="16"/>
  <c r="O82" i="16"/>
  <c r="P82" i="16" s="1"/>
  <c r="L82" i="16"/>
  <c r="O81" i="16"/>
  <c r="P81" i="16" s="1"/>
  <c r="L81" i="16"/>
  <c r="O80" i="16"/>
  <c r="P80" i="16" s="1"/>
  <c r="L80" i="16"/>
  <c r="O79" i="16"/>
  <c r="P79" i="16" s="1"/>
  <c r="L79" i="16"/>
  <c r="P78" i="16"/>
  <c r="O78" i="16"/>
  <c r="L78" i="16"/>
  <c r="P77" i="16"/>
  <c r="O77" i="16"/>
  <c r="L77" i="16"/>
  <c r="O76" i="16"/>
  <c r="P76" i="16" s="1"/>
  <c r="L76" i="16"/>
  <c r="O75" i="16"/>
  <c r="P75" i="16" s="1"/>
  <c r="L75" i="16"/>
  <c r="P74" i="16"/>
  <c r="O74" i="16"/>
  <c r="L74" i="16"/>
  <c r="O73" i="16"/>
  <c r="P73" i="16" s="1"/>
  <c r="L73" i="16"/>
  <c r="O72" i="16"/>
  <c r="L72" i="16"/>
  <c r="N71" i="16"/>
  <c r="M71" i="16"/>
  <c r="K71" i="16"/>
  <c r="J71" i="16"/>
  <c r="I71" i="16"/>
  <c r="G71" i="16"/>
  <c r="P70" i="16"/>
  <c r="L70" i="16"/>
  <c r="P69" i="16"/>
  <c r="L69" i="16"/>
  <c r="P68" i="16"/>
  <c r="L68" i="16"/>
  <c r="P67" i="16"/>
  <c r="L67" i="16"/>
  <c r="P66" i="16"/>
  <c r="L66" i="16"/>
  <c r="P65" i="16"/>
  <c r="L65" i="16"/>
  <c r="P64" i="16"/>
  <c r="L64" i="16"/>
  <c r="P63" i="16"/>
  <c r="L63" i="16"/>
  <c r="P62" i="16"/>
  <c r="L62" i="16"/>
  <c r="P61" i="16"/>
  <c r="L61" i="16"/>
  <c r="P60" i="16"/>
  <c r="L60" i="16"/>
  <c r="P59" i="16"/>
  <c r="L59" i="16"/>
  <c r="P58" i="16"/>
  <c r="L58" i="16"/>
  <c r="P57" i="16"/>
  <c r="L57" i="16"/>
  <c r="A57" i="16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P56" i="16"/>
  <c r="O56" i="16"/>
  <c r="J56" i="16"/>
  <c r="L56" i="16" s="1"/>
  <c r="A56" i="16"/>
  <c r="O55" i="16"/>
  <c r="P55" i="16" s="1"/>
  <c r="J55" i="16"/>
  <c r="L55" i="16" s="1"/>
  <c r="N54" i="16"/>
  <c r="M54" i="16"/>
  <c r="K54" i="16"/>
  <c r="I54" i="16"/>
  <c r="G54" i="16"/>
  <c r="P53" i="16"/>
  <c r="N53" i="16"/>
  <c r="L53" i="16"/>
  <c r="J53" i="16"/>
  <c r="P52" i="16"/>
  <c r="N52" i="16"/>
  <c r="J52" i="16"/>
  <c r="L52" i="16" s="1"/>
  <c r="P51" i="16"/>
  <c r="N51" i="16"/>
  <c r="J51" i="16"/>
  <c r="L51" i="16" s="1"/>
  <c r="P50" i="16"/>
  <c r="N50" i="16"/>
  <c r="L50" i="16"/>
  <c r="J50" i="16"/>
  <c r="P49" i="16"/>
  <c r="N49" i="16"/>
  <c r="J49" i="16"/>
  <c r="L49" i="16" s="1"/>
  <c r="P48" i="16"/>
  <c r="N48" i="16"/>
  <c r="J48" i="16"/>
  <c r="L48" i="16" s="1"/>
  <c r="P47" i="16"/>
  <c r="N47" i="16"/>
  <c r="J47" i="16"/>
  <c r="L47" i="16" s="1"/>
  <c r="P46" i="16"/>
  <c r="N46" i="16"/>
  <c r="L46" i="16"/>
  <c r="J46" i="16"/>
  <c r="P45" i="16"/>
  <c r="N45" i="16"/>
  <c r="J45" i="16"/>
  <c r="L45" i="16" s="1"/>
  <c r="P44" i="16"/>
  <c r="N44" i="16"/>
  <c r="J44" i="16"/>
  <c r="L44" i="16" s="1"/>
  <c r="A44" i="16"/>
  <c r="A45" i="16" s="1"/>
  <c r="A46" i="16" s="1"/>
  <c r="A47" i="16" s="1"/>
  <c r="A48" i="16" s="1"/>
  <c r="A49" i="16" s="1"/>
  <c r="A50" i="16" s="1"/>
  <c r="A51" i="16" s="1"/>
  <c r="A52" i="16" s="1"/>
  <c r="A53" i="16" s="1"/>
  <c r="P43" i="16"/>
  <c r="N43" i="16"/>
  <c r="J43" i="16"/>
  <c r="L43" i="16" s="1"/>
  <c r="A43" i="16"/>
  <c r="P42" i="16"/>
  <c r="N42" i="16"/>
  <c r="J42" i="16"/>
  <c r="L42" i="16" s="1"/>
  <c r="P41" i="16"/>
  <c r="N41" i="16"/>
  <c r="J41" i="16"/>
  <c r="L41" i="16" s="1"/>
  <c r="P40" i="16"/>
  <c r="N40" i="16"/>
  <c r="L40" i="16"/>
  <c r="J40" i="16"/>
  <c r="P39" i="16"/>
  <c r="J39" i="16"/>
  <c r="L39" i="16" s="1"/>
  <c r="A39" i="16"/>
  <c r="P38" i="16"/>
  <c r="J38" i="16"/>
  <c r="O37" i="16"/>
  <c r="M37" i="16"/>
  <c r="K37" i="16"/>
  <c r="I37" i="16"/>
  <c r="G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23" i="16"/>
  <c r="L23" i="16"/>
  <c r="P22" i="16"/>
  <c r="J22" i="16"/>
  <c r="J16" i="16" s="1"/>
  <c r="P21" i="16"/>
  <c r="L21" i="16"/>
  <c r="P20" i="16"/>
  <c r="L20" i="16"/>
  <c r="P19" i="16"/>
  <c r="L19" i="16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P18" i="16"/>
  <c r="L18" i="16"/>
  <c r="A18" i="16"/>
  <c r="P17" i="16"/>
  <c r="L17" i="16"/>
  <c r="O16" i="16"/>
  <c r="N16" i="16"/>
  <c r="M16" i="16"/>
  <c r="K16" i="16"/>
  <c r="I16" i="16"/>
  <c r="G16" i="16"/>
  <c r="O15" i="16"/>
  <c r="P15" i="16" s="1"/>
  <c r="J15" i="16"/>
  <c r="L15" i="16" s="1"/>
  <c r="O14" i="16"/>
  <c r="P14" i="16" s="1"/>
  <c r="J14" i="16"/>
  <c r="L14" i="16" s="1"/>
  <c r="P13" i="16"/>
  <c r="O13" i="16"/>
  <c r="J13" i="16"/>
  <c r="L13" i="16" s="1"/>
  <c r="O12" i="16"/>
  <c r="P12" i="16" s="1"/>
  <c r="J12" i="16"/>
  <c r="L12" i="16" s="1"/>
  <c r="O11" i="16"/>
  <c r="P11" i="16" s="1"/>
  <c r="J11" i="16"/>
  <c r="L11" i="16" s="1"/>
  <c r="P10" i="16"/>
  <c r="O10" i="16"/>
  <c r="J10" i="16"/>
  <c r="L10" i="16" s="1"/>
  <c r="A10" i="16"/>
  <c r="A11" i="16" s="1"/>
  <c r="A12" i="16" s="1"/>
  <c r="A13" i="16" s="1"/>
  <c r="A14" i="16" s="1"/>
  <c r="A15" i="16" s="1"/>
  <c r="P9" i="16"/>
  <c r="O9" i="16"/>
  <c r="J9" i="16"/>
  <c r="N8" i="16"/>
  <c r="M8" i="16"/>
  <c r="M7" i="16" s="1"/>
  <c r="K8" i="16"/>
  <c r="K7" i="16" s="1"/>
  <c r="I8" i="16"/>
  <c r="I7" i="16" s="1"/>
  <c r="G8" i="16"/>
  <c r="G7" i="16" s="1"/>
  <c r="N7" i="16"/>
  <c r="D5" i="16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P289" i="15"/>
  <c r="L289" i="15"/>
  <c r="A289" i="15"/>
  <c r="P288" i="15"/>
  <c r="L288" i="15"/>
  <c r="A288" i="15"/>
  <c r="P287" i="15"/>
  <c r="L287" i="15"/>
  <c r="O286" i="15"/>
  <c r="N286" i="15"/>
  <c r="M286" i="15"/>
  <c r="K286" i="15"/>
  <c r="J286" i="15"/>
  <c r="I286" i="15"/>
  <c r="G286" i="15"/>
  <c r="O285" i="15"/>
  <c r="P285" i="15" s="1"/>
  <c r="L285" i="15"/>
  <c r="J285" i="15"/>
  <c r="O284" i="15"/>
  <c r="P284" i="15" s="1"/>
  <c r="J284" i="15"/>
  <c r="L284" i="15" s="1"/>
  <c r="P283" i="15"/>
  <c r="O283" i="15"/>
  <c r="J283" i="15"/>
  <c r="L283" i="15" s="1"/>
  <c r="P282" i="15"/>
  <c r="O282" i="15"/>
  <c r="J282" i="15"/>
  <c r="L282" i="15" s="1"/>
  <c r="O281" i="15"/>
  <c r="P281" i="15" s="1"/>
  <c r="J281" i="15"/>
  <c r="L281" i="15" s="1"/>
  <c r="O280" i="15"/>
  <c r="P280" i="15" s="1"/>
  <c r="J280" i="15"/>
  <c r="L280" i="15" s="1"/>
  <c r="P279" i="15"/>
  <c r="O279" i="15"/>
  <c r="J279" i="15"/>
  <c r="L279" i="15" s="1"/>
  <c r="P278" i="15"/>
  <c r="O278" i="15"/>
  <c r="J278" i="15"/>
  <c r="L278" i="15" s="1"/>
  <c r="O277" i="15"/>
  <c r="P277" i="15" s="1"/>
  <c r="L277" i="15"/>
  <c r="J277" i="15"/>
  <c r="O276" i="15"/>
  <c r="P276" i="15" s="1"/>
  <c r="J276" i="15"/>
  <c r="L276" i="15" s="1"/>
  <c r="P275" i="15"/>
  <c r="O275" i="15"/>
  <c r="J275" i="15"/>
  <c r="L275" i="15" s="1"/>
  <c r="P274" i="15"/>
  <c r="O274" i="15"/>
  <c r="J274" i="15"/>
  <c r="L274" i="15" s="1"/>
  <c r="O273" i="15"/>
  <c r="P273" i="15" s="1"/>
  <c r="J273" i="15"/>
  <c r="L273" i="15" s="1"/>
  <c r="O272" i="15"/>
  <c r="P272" i="15" s="1"/>
  <c r="J272" i="15"/>
  <c r="L272" i="15" s="1"/>
  <c r="P271" i="15"/>
  <c r="O271" i="15"/>
  <c r="J271" i="15"/>
  <c r="L271" i="15" s="1"/>
  <c r="P270" i="15"/>
  <c r="O270" i="15"/>
  <c r="J270" i="15"/>
  <c r="L270" i="15" s="1"/>
  <c r="O269" i="15"/>
  <c r="P269" i="15" s="1"/>
  <c r="L269" i="15"/>
  <c r="J269" i="15"/>
  <c r="O268" i="15"/>
  <c r="P268" i="15" s="1"/>
  <c r="J268" i="15"/>
  <c r="L268" i="15" s="1"/>
  <c r="P267" i="15"/>
  <c r="O267" i="15"/>
  <c r="J267" i="15"/>
  <c r="L267" i="15" s="1"/>
  <c r="A267" i="15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O266" i="15"/>
  <c r="P266" i="15" s="1"/>
  <c r="J266" i="15"/>
  <c r="L266" i="15" s="1"/>
  <c r="N265" i="15"/>
  <c r="M265" i="15"/>
  <c r="K265" i="15"/>
  <c r="I265" i="15"/>
  <c r="G265" i="15"/>
  <c r="O264" i="15"/>
  <c r="P264" i="15" s="1"/>
  <c r="J264" i="15"/>
  <c r="L264" i="15" s="1"/>
  <c r="P263" i="15"/>
  <c r="O263" i="15"/>
  <c r="J263" i="15"/>
  <c r="L263" i="15" s="1"/>
  <c r="O262" i="15"/>
  <c r="P262" i="15" s="1"/>
  <c r="J262" i="15"/>
  <c r="L262" i="15" s="1"/>
  <c r="O261" i="15"/>
  <c r="P261" i="15" s="1"/>
  <c r="J261" i="15"/>
  <c r="L261" i="15" s="1"/>
  <c r="O260" i="15"/>
  <c r="P260" i="15" s="1"/>
  <c r="J260" i="15"/>
  <c r="L260" i="15" s="1"/>
  <c r="P259" i="15"/>
  <c r="O259" i="15"/>
  <c r="J259" i="15"/>
  <c r="L259" i="15" s="1"/>
  <c r="O258" i="15"/>
  <c r="P258" i="15" s="1"/>
  <c r="J258" i="15"/>
  <c r="L258" i="15" s="1"/>
  <c r="O257" i="15"/>
  <c r="P257" i="15" s="1"/>
  <c r="L257" i="15"/>
  <c r="J257" i="15"/>
  <c r="O256" i="15"/>
  <c r="P256" i="15" s="1"/>
  <c r="J256" i="15"/>
  <c r="L256" i="15" s="1"/>
  <c r="O255" i="15"/>
  <c r="P255" i="15" s="1"/>
  <c r="J255" i="15"/>
  <c r="L255" i="15" s="1"/>
  <c r="P254" i="15"/>
  <c r="O254" i="15"/>
  <c r="J254" i="15"/>
  <c r="L254" i="15" s="1"/>
  <c r="P253" i="15"/>
  <c r="O253" i="15"/>
  <c r="J253" i="15"/>
  <c r="L253" i="15" s="1"/>
  <c r="O252" i="15"/>
  <c r="P252" i="15" s="1"/>
  <c r="J252" i="15"/>
  <c r="L252" i="15" s="1"/>
  <c r="O251" i="15"/>
  <c r="P251" i="15" s="1"/>
  <c r="L251" i="15"/>
  <c r="J251" i="15"/>
  <c r="O250" i="15"/>
  <c r="O248" i="15" s="1"/>
  <c r="J250" i="15"/>
  <c r="A250" i="15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O249" i="15"/>
  <c r="P249" i="15" s="1"/>
  <c r="J249" i="15"/>
  <c r="L249" i="15" s="1"/>
  <c r="N248" i="15"/>
  <c r="M248" i="15"/>
  <c r="K248" i="15"/>
  <c r="I248" i="15"/>
  <c r="G248" i="15"/>
  <c r="O247" i="15"/>
  <c r="P247" i="15" s="1"/>
  <c r="J247" i="15"/>
  <c r="L247" i="15" s="1"/>
  <c r="O246" i="15"/>
  <c r="P246" i="15" s="1"/>
  <c r="J246" i="15"/>
  <c r="L246" i="15" s="1"/>
  <c r="P245" i="15"/>
  <c r="O245" i="15"/>
  <c r="J245" i="15"/>
  <c r="L245" i="15" s="1"/>
  <c r="A245" i="15"/>
  <c r="A246" i="15" s="1"/>
  <c r="A247" i="15" s="1"/>
  <c r="O244" i="15"/>
  <c r="P244" i="15" s="1"/>
  <c r="J244" i="15"/>
  <c r="L244" i="15" s="1"/>
  <c r="A244" i="15"/>
  <c r="O243" i="15"/>
  <c r="P243" i="15" s="1"/>
  <c r="J243" i="15"/>
  <c r="L243" i="15" s="1"/>
  <c r="A243" i="15"/>
  <c r="O242" i="15"/>
  <c r="P242" i="15" s="1"/>
  <c r="J242" i="15"/>
  <c r="L242" i="15" s="1"/>
  <c r="O241" i="15"/>
  <c r="P241" i="15" s="1"/>
  <c r="L241" i="15"/>
  <c r="J241" i="15"/>
  <c r="O240" i="15"/>
  <c r="P240" i="15" s="1"/>
  <c r="J240" i="15"/>
  <c r="L240" i="15" s="1"/>
  <c r="P239" i="15"/>
  <c r="O239" i="15"/>
  <c r="J239" i="15"/>
  <c r="L239" i="15" s="1"/>
  <c r="P238" i="15"/>
  <c r="O238" i="15"/>
  <c r="J238" i="15"/>
  <c r="L238" i="15" s="1"/>
  <c r="O237" i="15"/>
  <c r="P237" i="15" s="1"/>
  <c r="L237" i="15"/>
  <c r="J237" i="15"/>
  <c r="P236" i="15"/>
  <c r="O236" i="15"/>
  <c r="J236" i="15"/>
  <c r="L236" i="15" s="1"/>
  <c r="O235" i="15"/>
  <c r="P235" i="15" s="1"/>
  <c r="J235" i="15"/>
  <c r="L235" i="15" s="1"/>
  <c r="O234" i="15"/>
  <c r="P234" i="15" s="1"/>
  <c r="J234" i="15"/>
  <c r="L234" i="15" s="1"/>
  <c r="O233" i="15"/>
  <c r="P233" i="15" s="1"/>
  <c r="J233" i="15"/>
  <c r="L233" i="15" s="1"/>
  <c r="P232" i="15"/>
  <c r="O232" i="15"/>
  <c r="J232" i="15"/>
  <c r="L232" i="15" s="1"/>
  <c r="O231" i="15"/>
  <c r="P231" i="15" s="1"/>
  <c r="J231" i="15"/>
  <c r="L231" i="15" s="1"/>
  <c r="P230" i="15"/>
  <c r="O230" i="15"/>
  <c r="J230" i="15"/>
  <c r="L230" i="15" s="1"/>
  <c r="O229" i="15"/>
  <c r="P229" i="15" s="1"/>
  <c r="J229" i="15"/>
  <c r="L229" i="15" s="1"/>
  <c r="O228" i="15"/>
  <c r="P228" i="15" s="1"/>
  <c r="J228" i="15"/>
  <c r="L228" i="15" s="1"/>
  <c r="A228" i="15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O227" i="15"/>
  <c r="P227" i="15" s="1"/>
  <c r="J227" i="15"/>
  <c r="L227" i="15" s="1"/>
  <c r="P226" i="15"/>
  <c r="O226" i="15"/>
  <c r="J226" i="15"/>
  <c r="L226" i="15" s="1"/>
  <c r="P225" i="15"/>
  <c r="O225" i="15"/>
  <c r="J225" i="15"/>
  <c r="N224" i="15"/>
  <c r="M224" i="15"/>
  <c r="K224" i="15"/>
  <c r="I224" i="15"/>
  <c r="G224" i="15"/>
  <c r="P223" i="15"/>
  <c r="O223" i="15"/>
  <c r="L223" i="15"/>
  <c r="O222" i="15"/>
  <c r="P222" i="15" s="1"/>
  <c r="L222" i="15"/>
  <c r="P221" i="15"/>
  <c r="J221" i="15"/>
  <c r="L221" i="15" s="1"/>
  <c r="O220" i="15"/>
  <c r="P220" i="15" s="1"/>
  <c r="L220" i="15"/>
  <c r="P219" i="15"/>
  <c r="J219" i="15"/>
  <c r="L219" i="15" s="1"/>
  <c r="P218" i="15"/>
  <c r="J218" i="15"/>
  <c r="L218" i="15" s="1"/>
  <c r="P217" i="15"/>
  <c r="J217" i="15"/>
  <c r="L217" i="15" s="1"/>
  <c r="O216" i="15"/>
  <c r="P216" i="15" s="1"/>
  <c r="L216" i="15"/>
  <c r="P215" i="15"/>
  <c r="O215" i="15"/>
  <c r="L215" i="15"/>
  <c r="P214" i="15"/>
  <c r="L214" i="15"/>
  <c r="J214" i="15"/>
  <c r="P213" i="15"/>
  <c r="J213" i="15"/>
  <c r="L213" i="15" s="1"/>
  <c r="O212" i="15"/>
  <c r="P212" i="15" s="1"/>
  <c r="L212" i="15"/>
  <c r="O211" i="15"/>
  <c r="P211" i="15" s="1"/>
  <c r="L211" i="15"/>
  <c r="O210" i="15"/>
  <c r="P210" i="15" s="1"/>
  <c r="L210" i="15"/>
  <c r="P209" i="15"/>
  <c r="O209" i="15"/>
  <c r="L209" i="15"/>
  <c r="O208" i="15"/>
  <c r="P208" i="15" s="1"/>
  <c r="L208" i="15"/>
  <c r="P207" i="15"/>
  <c r="J207" i="15"/>
  <c r="L207" i="15" s="1"/>
  <c r="P206" i="15"/>
  <c r="J206" i="15"/>
  <c r="L206" i="15" s="1"/>
  <c r="P205" i="15"/>
  <c r="J205" i="15"/>
  <c r="L205" i="15" s="1"/>
  <c r="P204" i="15"/>
  <c r="J204" i="15"/>
  <c r="L204" i="15" s="1"/>
  <c r="P203" i="15"/>
  <c r="J203" i="15"/>
  <c r="L203" i="15" s="1"/>
  <c r="P202" i="15"/>
  <c r="J202" i="15"/>
  <c r="L202" i="15" s="1"/>
  <c r="P201" i="15"/>
  <c r="J201" i="15"/>
  <c r="P200" i="15"/>
  <c r="J200" i="15"/>
  <c r="L200" i="15" s="1"/>
  <c r="P199" i="15"/>
  <c r="O199" i="15"/>
  <c r="L199" i="15"/>
  <c r="O198" i="15"/>
  <c r="P198" i="15" s="1"/>
  <c r="L198" i="15"/>
  <c r="O197" i="15"/>
  <c r="P197" i="15" s="1"/>
  <c r="L197" i="15"/>
  <c r="P196" i="15"/>
  <c r="J196" i="15"/>
  <c r="L196" i="15" s="1"/>
  <c r="P195" i="15"/>
  <c r="J195" i="15"/>
  <c r="L195" i="15" s="1"/>
  <c r="P194" i="15"/>
  <c r="L194" i="15"/>
  <c r="J194" i="15"/>
  <c r="N193" i="15"/>
  <c r="M193" i="15"/>
  <c r="K193" i="15"/>
  <c r="I193" i="15"/>
  <c r="G193" i="15"/>
  <c r="O192" i="15"/>
  <c r="P192" i="15" s="1"/>
  <c r="I192" i="15"/>
  <c r="J192" i="15" s="1"/>
  <c r="L192" i="15" s="1"/>
  <c r="O191" i="15"/>
  <c r="P191" i="15" s="1"/>
  <c r="J191" i="15"/>
  <c r="L191" i="15" s="1"/>
  <c r="I191" i="15"/>
  <c r="O190" i="15"/>
  <c r="P190" i="15" s="1"/>
  <c r="I190" i="15"/>
  <c r="J190" i="15" s="1"/>
  <c r="L190" i="15" s="1"/>
  <c r="O189" i="15"/>
  <c r="P189" i="15" s="1"/>
  <c r="J189" i="15"/>
  <c r="L189" i="15" s="1"/>
  <c r="I189" i="15"/>
  <c r="O188" i="15"/>
  <c r="P188" i="15" s="1"/>
  <c r="J188" i="15"/>
  <c r="L188" i="15" s="1"/>
  <c r="I188" i="15"/>
  <c r="O187" i="15"/>
  <c r="P187" i="15" s="1"/>
  <c r="L187" i="15"/>
  <c r="J187" i="15"/>
  <c r="I187" i="15"/>
  <c r="O186" i="15"/>
  <c r="P186" i="15" s="1"/>
  <c r="I186" i="15"/>
  <c r="J186" i="15" s="1"/>
  <c r="L186" i="15" s="1"/>
  <c r="O185" i="15"/>
  <c r="P185" i="15" s="1"/>
  <c r="I185" i="15"/>
  <c r="J185" i="15" s="1"/>
  <c r="L185" i="15" s="1"/>
  <c r="O184" i="15"/>
  <c r="P184" i="15" s="1"/>
  <c r="I184" i="15"/>
  <c r="J184" i="15" s="1"/>
  <c r="L184" i="15" s="1"/>
  <c r="O183" i="15"/>
  <c r="P183" i="15" s="1"/>
  <c r="I183" i="15"/>
  <c r="J183" i="15" s="1"/>
  <c r="L183" i="15" s="1"/>
  <c r="O182" i="15"/>
  <c r="P182" i="15" s="1"/>
  <c r="I182" i="15"/>
  <c r="J182" i="15" s="1"/>
  <c r="L182" i="15" s="1"/>
  <c r="O181" i="15"/>
  <c r="P181" i="15" s="1"/>
  <c r="J181" i="15"/>
  <c r="L181" i="15" s="1"/>
  <c r="I181" i="15"/>
  <c r="O180" i="15"/>
  <c r="P180" i="15" s="1"/>
  <c r="J180" i="15"/>
  <c r="L180" i="15" s="1"/>
  <c r="I180" i="15"/>
  <c r="O179" i="15"/>
  <c r="P179" i="15" s="1"/>
  <c r="J179" i="15"/>
  <c r="L179" i="15" s="1"/>
  <c r="I179" i="15"/>
  <c r="A179" i="15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O178" i="15"/>
  <c r="P178" i="15" s="1"/>
  <c r="I178" i="15"/>
  <c r="J178" i="15" s="1"/>
  <c r="N177" i="15"/>
  <c r="M177" i="15"/>
  <c r="K177" i="15"/>
  <c r="G177" i="15"/>
  <c r="O176" i="15"/>
  <c r="P176" i="15" s="1"/>
  <c r="L176" i="15"/>
  <c r="O175" i="15"/>
  <c r="P175" i="15" s="1"/>
  <c r="L175" i="15"/>
  <c r="O174" i="15"/>
  <c r="P174" i="15" s="1"/>
  <c r="L174" i="15"/>
  <c r="O173" i="15"/>
  <c r="P173" i="15" s="1"/>
  <c r="L173" i="15"/>
  <c r="O172" i="15"/>
  <c r="P172" i="15" s="1"/>
  <c r="L172" i="15"/>
  <c r="O171" i="15"/>
  <c r="P171" i="15" s="1"/>
  <c r="L171" i="15"/>
  <c r="O170" i="15"/>
  <c r="P170" i="15" s="1"/>
  <c r="L170" i="15"/>
  <c r="O169" i="15"/>
  <c r="P169" i="15" s="1"/>
  <c r="L169" i="15"/>
  <c r="O168" i="15"/>
  <c r="P168" i="15" s="1"/>
  <c r="L168" i="15"/>
  <c r="O167" i="15"/>
  <c r="P167" i="15" s="1"/>
  <c r="L167" i="15"/>
  <c r="O166" i="15"/>
  <c r="P166" i="15" s="1"/>
  <c r="L166" i="15"/>
  <c r="O165" i="15"/>
  <c r="P165" i="15" s="1"/>
  <c r="L165" i="15"/>
  <c r="O164" i="15"/>
  <c r="P164" i="15" s="1"/>
  <c r="L164" i="15"/>
  <c r="A164" i="15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O163" i="15"/>
  <c r="L163" i="15"/>
  <c r="N162" i="15"/>
  <c r="M162" i="15"/>
  <c r="K162" i="15"/>
  <c r="J162" i="15"/>
  <c r="I162" i="15"/>
  <c r="G162" i="15"/>
  <c r="P161" i="15"/>
  <c r="L161" i="15"/>
  <c r="P160" i="15"/>
  <c r="L160" i="15"/>
  <c r="P159" i="15"/>
  <c r="L159" i="15"/>
  <c r="P158" i="15"/>
  <c r="L158" i="15"/>
  <c r="P157" i="15"/>
  <c r="L157" i="15"/>
  <c r="P156" i="15"/>
  <c r="L156" i="15"/>
  <c r="P155" i="15"/>
  <c r="L155" i="15"/>
  <c r="P154" i="15"/>
  <c r="L154" i="15"/>
  <c r="P153" i="15"/>
  <c r="L153" i="15"/>
  <c r="P152" i="15"/>
  <c r="L152" i="15"/>
  <c r="P151" i="15"/>
  <c r="L151" i="15"/>
  <c r="P150" i="15"/>
  <c r="L150" i="15"/>
  <c r="P149" i="15"/>
  <c r="L149" i="15"/>
  <c r="P148" i="15"/>
  <c r="L148" i="15"/>
  <c r="P147" i="15"/>
  <c r="L147" i="15"/>
  <c r="O146" i="15"/>
  <c r="P146" i="15" s="1"/>
  <c r="J146" i="15"/>
  <c r="O145" i="15"/>
  <c r="P145" i="15" s="1"/>
  <c r="L145" i="15"/>
  <c r="J145" i="15"/>
  <c r="A145" i="15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O144" i="15"/>
  <c r="P144" i="15" s="1"/>
  <c r="J144" i="15"/>
  <c r="L144" i="15" s="1"/>
  <c r="O143" i="15"/>
  <c r="N143" i="15"/>
  <c r="M143" i="15"/>
  <c r="K143" i="15"/>
  <c r="I143" i="15"/>
  <c r="G143" i="15"/>
  <c r="O142" i="15"/>
  <c r="P142" i="15" s="1"/>
  <c r="L142" i="15"/>
  <c r="O141" i="15"/>
  <c r="P141" i="15" s="1"/>
  <c r="L141" i="15"/>
  <c r="O140" i="15"/>
  <c r="P140" i="15" s="1"/>
  <c r="L140" i="15"/>
  <c r="O139" i="15"/>
  <c r="P139" i="15" s="1"/>
  <c r="L139" i="15"/>
  <c r="O138" i="15"/>
  <c r="P138" i="15" s="1"/>
  <c r="L138" i="15"/>
  <c r="O137" i="15"/>
  <c r="P137" i="15" s="1"/>
  <c r="L137" i="15"/>
  <c r="O136" i="15"/>
  <c r="P136" i="15" s="1"/>
  <c r="L136" i="15"/>
  <c r="O135" i="15"/>
  <c r="P135" i="15" s="1"/>
  <c r="L135" i="15"/>
  <c r="O134" i="15"/>
  <c r="P134" i="15" s="1"/>
  <c r="L134" i="15"/>
  <c r="O133" i="15"/>
  <c r="P133" i="15" s="1"/>
  <c r="L133" i="15"/>
  <c r="O132" i="15"/>
  <c r="P132" i="15" s="1"/>
  <c r="L132" i="15"/>
  <c r="P131" i="15"/>
  <c r="O131" i="15"/>
  <c r="L131" i="15"/>
  <c r="P130" i="15"/>
  <c r="O130" i="15"/>
  <c r="L130" i="15"/>
  <c r="O129" i="15"/>
  <c r="P129" i="15" s="1"/>
  <c r="L129" i="15"/>
  <c r="O128" i="15"/>
  <c r="P128" i="15" s="1"/>
  <c r="L128" i="15"/>
  <c r="O127" i="15"/>
  <c r="P127" i="15" s="1"/>
  <c r="L127" i="15"/>
  <c r="O126" i="15"/>
  <c r="P126" i="15" s="1"/>
  <c r="L126" i="15"/>
  <c r="O125" i="15"/>
  <c r="P125" i="15" s="1"/>
  <c r="L125" i="15"/>
  <c r="O124" i="15"/>
  <c r="P124" i="15" s="1"/>
  <c r="L124" i="15"/>
  <c r="N123" i="15"/>
  <c r="M123" i="15"/>
  <c r="K123" i="15"/>
  <c r="J123" i="15"/>
  <c r="I123" i="15"/>
  <c r="G123" i="15"/>
  <c r="P122" i="15"/>
  <c r="L122" i="15"/>
  <c r="P121" i="15"/>
  <c r="L121" i="15"/>
  <c r="P120" i="15"/>
  <c r="L120" i="15"/>
  <c r="P119" i="15"/>
  <c r="L119" i="15"/>
  <c r="P118" i="15"/>
  <c r="L118" i="15"/>
  <c r="P117" i="15"/>
  <c r="L117" i="15"/>
  <c r="P116" i="15"/>
  <c r="L116" i="15"/>
  <c r="P115" i="15"/>
  <c r="L115" i="15"/>
  <c r="P114" i="15"/>
  <c r="L114" i="15"/>
  <c r="P113" i="15"/>
  <c r="L113" i="15"/>
  <c r="P112" i="15"/>
  <c r="L112" i="15"/>
  <c r="P111" i="15"/>
  <c r="L111" i="15"/>
  <c r="P110" i="15"/>
  <c r="L110" i="15"/>
  <c r="P109" i="15"/>
  <c r="L109" i="15"/>
  <c r="O108" i="15"/>
  <c r="P108" i="15" s="1"/>
  <c r="J108" i="15"/>
  <c r="L108" i="15" s="1"/>
  <c r="O107" i="15"/>
  <c r="P107" i="15" s="1"/>
  <c r="J107" i="15"/>
  <c r="L107" i="15" s="1"/>
  <c r="A107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O106" i="15"/>
  <c r="P106" i="15" s="1"/>
  <c r="J106" i="15"/>
  <c r="L106" i="15" s="1"/>
  <c r="L105" i="15" s="1"/>
  <c r="O105" i="15"/>
  <c r="N105" i="15"/>
  <c r="M105" i="15"/>
  <c r="K105" i="15"/>
  <c r="I105" i="15"/>
  <c r="G105" i="15"/>
  <c r="O104" i="15"/>
  <c r="P104" i="15" s="1"/>
  <c r="J104" i="15"/>
  <c r="L104" i="15" s="1"/>
  <c r="P103" i="15"/>
  <c r="O103" i="15"/>
  <c r="J103" i="15"/>
  <c r="L103" i="15" s="1"/>
  <c r="P102" i="15"/>
  <c r="O102" i="15"/>
  <c r="J102" i="15"/>
  <c r="L102" i="15" s="1"/>
  <c r="O101" i="15"/>
  <c r="P101" i="15" s="1"/>
  <c r="J101" i="15"/>
  <c r="L101" i="15" s="1"/>
  <c r="P100" i="15"/>
  <c r="O100" i="15"/>
  <c r="J100" i="15"/>
  <c r="L100" i="15" s="1"/>
  <c r="O99" i="15"/>
  <c r="P99" i="15" s="1"/>
  <c r="J99" i="15"/>
  <c r="L99" i="15" s="1"/>
  <c r="P98" i="15"/>
  <c r="O98" i="15"/>
  <c r="J98" i="15"/>
  <c r="L98" i="15" s="1"/>
  <c r="O97" i="15"/>
  <c r="P97" i="15" s="1"/>
  <c r="J97" i="15"/>
  <c r="L97" i="15" s="1"/>
  <c r="O96" i="15"/>
  <c r="P96" i="15" s="1"/>
  <c r="L96" i="15"/>
  <c r="J96" i="15"/>
  <c r="O95" i="15"/>
  <c r="P95" i="15" s="1"/>
  <c r="J95" i="15"/>
  <c r="L95" i="15" s="1"/>
  <c r="O94" i="15"/>
  <c r="P94" i="15" s="1"/>
  <c r="J94" i="15"/>
  <c r="L94" i="15" s="1"/>
  <c r="O93" i="15"/>
  <c r="P93" i="15" s="1"/>
  <c r="L93" i="15"/>
  <c r="J93" i="15"/>
  <c r="O92" i="15"/>
  <c r="O90" i="15" s="1"/>
  <c r="J92" i="15"/>
  <c r="L92" i="15" s="1"/>
  <c r="A92" i="15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P91" i="15"/>
  <c r="O91" i="15"/>
  <c r="J91" i="15"/>
  <c r="N90" i="15"/>
  <c r="M90" i="15"/>
  <c r="K90" i="15"/>
  <c r="I90" i="15"/>
  <c r="G90" i="15"/>
  <c r="O89" i="15"/>
  <c r="P89" i="15" s="1"/>
  <c r="L89" i="15"/>
  <c r="O88" i="15"/>
  <c r="P88" i="15" s="1"/>
  <c r="L88" i="15"/>
  <c r="O87" i="15"/>
  <c r="P87" i="15" s="1"/>
  <c r="L87" i="15"/>
  <c r="O86" i="15"/>
  <c r="P86" i="15" s="1"/>
  <c r="L86" i="15"/>
  <c r="P85" i="15"/>
  <c r="O85" i="15"/>
  <c r="L85" i="15"/>
  <c r="P84" i="15"/>
  <c r="O84" i="15"/>
  <c r="L84" i="15"/>
  <c r="O83" i="15"/>
  <c r="P83" i="15" s="1"/>
  <c r="L83" i="15"/>
  <c r="O82" i="15"/>
  <c r="P82" i="15" s="1"/>
  <c r="L82" i="15"/>
  <c r="O81" i="15"/>
  <c r="P81" i="15" s="1"/>
  <c r="L81" i="15"/>
  <c r="O80" i="15"/>
  <c r="P80" i="15" s="1"/>
  <c r="L80" i="15"/>
  <c r="O79" i="15"/>
  <c r="P79" i="15" s="1"/>
  <c r="L79" i="15"/>
  <c r="O78" i="15"/>
  <c r="P78" i="15" s="1"/>
  <c r="L78" i="15"/>
  <c r="P77" i="15"/>
  <c r="O77" i="15"/>
  <c r="L77" i="15"/>
  <c r="P76" i="15"/>
  <c r="O76" i="15"/>
  <c r="L76" i="15"/>
  <c r="O75" i="15"/>
  <c r="P75" i="15" s="1"/>
  <c r="L75" i="15"/>
  <c r="O74" i="15"/>
  <c r="P74" i="15" s="1"/>
  <c r="L74" i="15"/>
  <c r="P73" i="15"/>
  <c r="O73" i="15"/>
  <c r="L73" i="15"/>
  <c r="O72" i="15"/>
  <c r="P72" i="15" s="1"/>
  <c r="L72" i="15"/>
  <c r="N71" i="15"/>
  <c r="M71" i="15"/>
  <c r="K71" i="15"/>
  <c r="J71" i="15"/>
  <c r="I71" i="15"/>
  <c r="G71" i="15"/>
  <c r="P70" i="15"/>
  <c r="L70" i="15"/>
  <c r="P69" i="15"/>
  <c r="L69" i="15"/>
  <c r="P68" i="15"/>
  <c r="L68" i="15"/>
  <c r="P67" i="15"/>
  <c r="L67" i="15"/>
  <c r="P66" i="15"/>
  <c r="L66" i="15"/>
  <c r="P65" i="15"/>
  <c r="L65" i="15"/>
  <c r="P64" i="15"/>
  <c r="L64" i="15"/>
  <c r="P63" i="15"/>
  <c r="L63" i="15"/>
  <c r="P62" i="15"/>
  <c r="L62" i="15"/>
  <c r="P61" i="15"/>
  <c r="L61" i="15"/>
  <c r="P60" i="15"/>
  <c r="L60" i="15"/>
  <c r="P59" i="15"/>
  <c r="L59" i="15"/>
  <c r="P58" i="15"/>
  <c r="L58" i="15"/>
  <c r="P57" i="15"/>
  <c r="L57" i="15"/>
  <c r="O56" i="15"/>
  <c r="P56" i="15" s="1"/>
  <c r="J56" i="15"/>
  <c r="J54" i="15" s="1"/>
  <c r="A56" i="15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P55" i="15"/>
  <c r="O55" i="15"/>
  <c r="J55" i="15"/>
  <c r="L55" i="15" s="1"/>
  <c r="N54" i="15"/>
  <c r="M54" i="15"/>
  <c r="K54" i="15"/>
  <c r="I54" i="15"/>
  <c r="G54" i="15"/>
  <c r="P53" i="15"/>
  <c r="N53" i="15"/>
  <c r="J53" i="15"/>
  <c r="L53" i="15" s="1"/>
  <c r="P52" i="15"/>
  <c r="N52" i="15"/>
  <c r="J52" i="15"/>
  <c r="L52" i="15" s="1"/>
  <c r="P51" i="15"/>
  <c r="N51" i="15"/>
  <c r="J51" i="15"/>
  <c r="L51" i="15" s="1"/>
  <c r="P50" i="15"/>
  <c r="N50" i="15"/>
  <c r="L50" i="15"/>
  <c r="J50" i="15"/>
  <c r="P49" i="15"/>
  <c r="N49" i="15"/>
  <c r="J49" i="15"/>
  <c r="L49" i="15" s="1"/>
  <c r="P48" i="15"/>
  <c r="N48" i="15"/>
  <c r="J48" i="15"/>
  <c r="L48" i="15" s="1"/>
  <c r="P47" i="15"/>
  <c r="N47" i="15"/>
  <c r="J47" i="15"/>
  <c r="L47" i="15" s="1"/>
  <c r="P46" i="15"/>
  <c r="N46" i="15"/>
  <c r="L46" i="15"/>
  <c r="J46" i="15"/>
  <c r="P45" i="15"/>
  <c r="N45" i="15"/>
  <c r="J45" i="15"/>
  <c r="L45" i="15" s="1"/>
  <c r="P44" i="15"/>
  <c r="N44" i="15"/>
  <c r="J44" i="15"/>
  <c r="A44" i="15"/>
  <c r="A45" i="15" s="1"/>
  <c r="A46" i="15" s="1"/>
  <c r="A47" i="15" s="1"/>
  <c r="A48" i="15" s="1"/>
  <c r="A49" i="15" s="1"/>
  <c r="A50" i="15" s="1"/>
  <c r="A51" i="15" s="1"/>
  <c r="A52" i="15" s="1"/>
  <c r="A53" i="15" s="1"/>
  <c r="P43" i="15"/>
  <c r="N43" i="15"/>
  <c r="J43" i="15"/>
  <c r="L43" i="15" s="1"/>
  <c r="A43" i="15"/>
  <c r="P42" i="15"/>
  <c r="N42" i="15"/>
  <c r="J42" i="15"/>
  <c r="L42" i="15" s="1"/>
  <c r="P41" i="15"/>
  <c r="N41" i="15"/>
  <c r="L41" i="15"/>
  <c r="J41" i="15"/>
  <c r="P40" i="15"/>
  <c r="N40" i="15"/>
  <c r="J40" i="15"/>
  <c r="L40" i="15" s="1"/>
  <c r="P39" i="15"/>
  <c r="J39" i="15"/>
  <c r="L39" i="15" s="1"/>
  <c r="A39" i="15"/>
  <c r="P38" i="15"/>
  <c r="J38" i="15"/>
  <c r="L38" i="15" s="1"/>
  <c r="O37" i="15"/>
  <c r="M37" i="15"/>
  <c r="K37" i="15"/>
  <c r="I37" i="15"/>
  <c r="G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26" i="15"/>
  <c r="L26" i="15"/>
  <c r="P25" i="15"/>
  <c r="L25" i="15"/>
  <c r="P24" i="15"/>
  <c r="L24" i="15"/>
  <c r="P23" i="15"/>
  <c r="L23" i="15"/>
  <c r="P22" i="15"/>
  <c r="J22" i="15"/>
  <c r="P21" i="15"/>
  <c r="L21" i="15"/>
  <c r="P20" i="15"/>
  <c r="L20" i="15"/>
  <c r="P19" i="15"/>
  <c r="L19" i="15"/>
  <c r="P18" i="15"/>
  <c r="L18" i="15"/>
  <c r="A18" i="15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P17" i="15"/>
  <c r="L17" i="15"/>
  <c r="O16" i="15"/>
  <c r="N16" i="15"/>
  <c r="M16" i="15"/>
  <c r="K16" i="15"/>
  <c r="I16" i="15"/>
  <c r="G16" i="15"/>
  <c r="O15" i="15"/>
  <c r="P15" i="15" s="1"/>
  <c r="J15" i="15"/>
  <c r="L15" i="15" s="1"/>
  <c r="P14" i="15"/>
  <c r="O14" i="15"/>
  <c r="J14" i="15"/>
  <c r="L14" i="15" s="1"/>
  <c r="O13" i="15"/>
  <c r="P13" i="15" s="1"/>
  <c r="J13" i="15"/>
  <c r="L13" i="15" s="1"/>
  <c r="O12" i="15"/>
  <c r="P12" i="15" s="1"/>
  <c r="L12" i="15"/>
  <c r="J12" i="15"/>
  <c r="O11" i="15"/>
  <c r="P11" i="15" s="1"/>
  <c r="J11" i="15"/>
  <c r="L11" i="15" s="1"/>
  <c r="A11" i="15"/>
  <c r="A12" i="15" s="1"/>
  <c r="A13" i="15" s="1"/>
  <c r="A14" i="15" s="1"/>
  <c r="A15" i="15" s="1"/>
  <c r="P10" i="15"/>
  <c r="O10" i="15"/>
  <c r="J10" i="15"/>
  <c r="A10" i="15"/>
  <c r="O9" i="15"/>
  <c r="P9" i="15" s="1"/>
  <c r="J9" i="15"/>
  <c r="L9" i="15" s="1"/>
  <c r="N8" i="15"/>
  <c r="N7" i="15" s="1"/>
  <c r="M8" i="15"/>
  <c r="M7" i="15" s="1"/>
  <c r="K8" i="15"/>
  <c r="K7" i="15" s="1"/>
  <c r="I8" i="15"/>
  <c r="I7" i="15" s="1"/>
  <c r="G8" i="15"/>
  <c r="G7" i="15" s="1"/>
  <c r="D5" i="15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P289" i="14"/>
  <c r="L289" i="14"/>
  <c r="P288" i="14"/>
  <c r="L288" i="14"/>
  <c r="A288" i="14"/>
  <c r="A289" i="14" s="1"/>
  <c r="P287" i="14"/>
  <c r="L287" i="14"/>
  <c r="O286" i="14"/>
  <c r="N286" i="14"/>
  <c r="M286" i="14"/>
  <c r="K286" i="14"/>
  <c r="J286" i="14"/>
  <c r="I286" i="14"/>
  <c r="G286" i="14"/>
  <c r="O285" i="14"/>
  <c r="P285" i="14" s="1"/>
  <c r="J285" i="14"/>
  <c r="L285" i="14" s="1"/>
  <c r="O284" i="14"/>
  <c r="P284" i="14" s="1"/>
  <c r="J284" i="14"/>
  <c r="L284" i="14" s="1"/>
  <c r="P283" i="14"/>
  <c r="O283" i="14"/>
  <c r="J283" i="14"/>
  <c r="L283" i="14" s="1"/>
  <c r="O282" i="14"/>
  <c r="P282" i="14" s="1"/>
  <c r="J282" i="14"/>
  <c r="L282" i="14" s="1"/>
  <c r="P281" i="14"/>
  <c r="O281" i="14"/>
  <c r="J281" i="14"/>
  <c r="L281" i="14" s="1"/>
  <c r="O280" i="14"/>
  <c r="P280" i="14" s="1"/>
  <c r="J280" i="14"/>
  <c r="L280" i="14" s="1"/>
  <c r="P279" i="14"/>
  <c r="O279" i="14"/>
  <c r="J279" i="14"/>
  <c r="L279" i="14" s="1"/>
  <c r="O278" i="14"/>
  <c r="P278" i="14" s="1"/>
  <c r="J278" i="14"/>
  <c r="L278" i="14" s="1"/>
  <c r="O277" i="14"/>
  <c r="P277" i="14" s="1"/>
  <c r="J277" i="14"/>
  <c r="L277" i="14" s="1"/>
  <c r="O276" i="14"/>
  <c r="P276" i="14" s="1"/>
  <c r="J276" i="14"/>
  <c r="L276" i="14" s="1"/>
  <c r="P275" i="14"/>
  <c r="O275" i="14"/>
  <c r="J275" i="14"/>
  <c r="L275" i="14" s="1"/>
  <c r="O274" i="14"/>
  <c r="P274" i="14" s="1"/>
  <c r="J274" i="14"/>
  <c r="L274" i="14" s="1"/>
  <c r="P273" i="14"/>
  <c r="O273" i="14"/>
  <c r="J273" i="14"/>
  <c r="L273" i="14" s="1"/>
  <c r="O272" i="14"/>
  <c r="P272" i="14" s="1"/>
  <c r="J272" i="14"/>
  <c r="L272" i="14" s="1"/>
  <c r="P271" i="14"/>
  <c r="O271" i="14"/>
  <c r="J271" i="14"/>
  <c r="L271" i="14" s="1"/>
  <c r="O270" i="14"/>
  <c r="P270" i="14" s="1"/>
  <c r="J270" i="14"/>
  <c r="L270" i="14" s="1"/>
  <c r="O269" i="14"/>
  <c r="P269" i="14" s="1"/>
  <c r="L269" i="14"/>
  <c r="J269" i="14"/>
  <c r="O268" i="14"/>
  <c r="J268" i="14"/>
  <c r="L268" i="14" s="1"/>
  <c r="O267" i="14"/>
  <c r="P267" i="14" s="1"/>
  <c r="L267" i="14"/>
  <c r="J267" i="14"/>
  <c r="A267" i="14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O266" i="14"/>
  <c r="P266" i="14" s="1"/>
  <c r="J266" i="14"/>
  <c r="N265" i="14"/>
  <c r="M265" i="14"/>
  <c r="K265" i="14"/>
  <c r="I265" i="14"/>
  <c r="G265" i="14"/>
  <c r="P264" i="14"/>
  <c r="O264" i="14"/>
  <c r="J264" i="14"/>
  <c r="L264" i="14" s="1"/>
  <c r="O263" i="14"/>
  <c r="P263" i="14" s="1"/>
  <c r="J263" i="14"/>
  <c r="L263" i="14" s="1"/>
  <c r="O262" i="14"/>
  <c r="P262" i="14" s="1"/>
  <c r="L262" i="14"/>
  <c r="J262" i="14"/>
  <c r="O261" i="14"/>
  <c r="P261" i="14" s="1"/>
  <c r="J261" i="14"/>
  <c r="L261" i="14" s="1"/>
  <c r="O260" i="14"/>
  <c r="P260" i="14" s="1"/>
  <c r="L260" i="14"/>
  <c r="J260" i="14"/>
  <c r="O259" i="14"/>
  <c r="P259" i="14" s="1"/>
  <c r="J259" i="14"/>
  <c r="L259" i="14" s="1"/>
  <c r="O258" i="14"/>
  <c r="P258" i="14" s="1"/>
  <c r="L258" i="14"/>
  <c r="J258" i="14"/>
  <c r="O257" i="14"/>
  <c r="P257" i="14" s="1"/>
  <c r="J257" i="14"/>
  <c r="L257" i="14" s="1"/>
  <c r="P256" i="14"/>
  <c r="O256" i="14"/>
  <c r="J256" i="14"/>
  <c r="L256" i="14" s="1"/>
  <c r="O255" i="14"/>
  <c r="P255" i="14" s="1"/>
  <c r="J255" i="14"/>
  <c r="L255" i="14" s="1"/>
  <c r="O254" i="14"/>
  <c r="P254" i="14" s="1"/>
  <c r="L254" i="14"/>
  <c r="J254" i="14"/>
  <c r="O253" i="14"/>
  <c r="P253" i="14" s="1"/>
  <c r="J253" i="14"/>
  <c r="L253" i="14" s="1"/>
  <c r="O252" i="14"/>
  <c r="P252" i="14" s="1"/>
  <c r="L252" i="14"/>
  <c r="J252" i="14"/>
  <c r="O251" i="14"/>
  <c r="J251" i="14"/>
  <c r="L251" i="14" s="1"/>
  <c r="O250" i="14"/>
  <c r="P250" i="14" s="1"/>
  <c r="L250" i="14"/>
  <c r="J250" i="14"/>
  <c r="A250" i="14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O249" i="14"/>
  <c r="P249" i="14" s="1"/>
  <c r="J249" i="14"/>
  <c r="N248" i="14"/>
  <c r="M248" i="14"/>
  <c r="K248" i="14"/>
  <c r="I248" i="14"/>
  <c r="G248" i="14"/>
  <c r="O247" i="14"/>
  <c r="P247" i="14" s="1"/>
  <c r="L247" i="14"/>
  <c r="J247" i="14"/>
  <c r="O246" i="14"/>
  <c r="P246" i="14" s="1"/>
  <c r="J246" i="14"/>
  <c r="L246" i="14" s="1"/>
  <c r="O245" i="14"/>
  <c r="P245" i="14" s="1"/>
  <c r="L245" i="14"/>
  <c r="J245" i="14"/>
  <c r="O244" i="14"/>
  <c r="P244" i="14" s="1"/>
  <c r="J244" i="14"/>
  <c r="L244" i="14" s="1"/>
  <c r="O243" i="14"/>
  <c r="P243" i="14" s="1"/>
  <c r="J243" i="14"/>
  <c r="L243" i="14" s="1"/>
  <c r="A243" i="14"/>
  <c r="A244" i="14" s="1"/>
  <c r="A245" i="14" s="1"/>
  <c r="A246" i="14" s="1"/>
  <c r="A247" i="14" s="1"/>
  <c r="O242" i="14"/>
  <c r="P242" i="14" s="1"/>
  <c r="J242" i="14"/>
  <c r="L242" i="14" s="1"/>
  <c r="O241" i="14"/>
  <c r="P241" i="14" s="1"/>
  <c r="J241" i="14"/>
  <c r="L241" i="14" s="1"/>
  <c r="O240" i="14"/>
  <c r="P240" i="14" s="1"/>
  <c r="J240" i="14"/>
  <c r="L240" i="14" s="1"/>
  <c r="O239" i="14"/>
  <c r="P239" i="14" s="1"/>
  <c r="L239" i="14"/>
  <c r="J239" i="14"/>
  <c r="O238" i="14"/>
  <c r="P238" i="14" s="1"/>
  <c r="J238" i="14"/>
  <c r="L238" i="14" s="1"/>
  <c r="O237" i="14"/>
  <c r="P237" i="14" s="1"/>
  <c r="L237" i="14"/>
  <c r="J237" i="14"/>
  <c r="O236" i="14"/>
  <c r="P236" i="14" s="1"/>
  <c r="J236" i="14"/>
  <c r="L236" i="14" s="1"/>
  <c r="O235" i="14"/>
  <c r="P235" i="14" s="1"/>
  <c r="L235" i="14"/>
  <c r="J235" i="14"/>
  <c r="O234" i="14"/>
  <c r="P234" i="14" s="1"/>
  <c r="J234" i="14"/>
  <c r="L234" i="14" s="1"/>
  <c r="P233" i="14"/>
  <c r="O233" i="14"/>
  <c r="J233" i="14"/>
  <c r="L233" i="14" s="1"/>
  <c r="O232" i="14"/>
  <c r="P232" i="14" s="1"/>
  <c r="J232" i="14"/>
  <c r="L232" i="14" s="1"/>
  <c r="O231" i="14"/>
  <c r="P231" i="14" s="1"/>
  <c r="L231" i="14"/>
  <c r="J231" i="14"/>
  <c r="O230" i="14"/>
  <c r="P230" i="14" s="1"/>
  <c r="J230" i="14"/>
  <c r="L230" i="14" s="1"/>
  <c r="O229" i="14"/>
  <c r="P229" i="14" s="1"/>
  <c r="J229" i="14"/>
  <c r="L229" i="14" s="1"/>
  <c r="O228" i="14"/>
  <c r="J228" i="14"/>
  <c r="L228" i="14" s="1"/>
  <c r="A228" i="14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O227" i="14"/>
  <c r="P227" i="14" s="1"/>
  <c r="L227" i="14"/>
  <c r="J227" i="14"/>
  <c r="P226" i="14"/>
  <c r="O226" i="14"/>
  <c r="L226" i="14"/>
  <c r="J226" i="14"/>
  <c r="O225" i="14"/>
  <c r="P225" i="14" s="1"/>
  <c r="J225" i="14"/>
  <c r="L225" i="14" s="1"/>
  <c r="N224" i="14"/>
  <c r="M224" i="14"/>
  <c r="K224" i="14"/>
  <c r="I224" i="14"/>
  <c r="G224" i="14"/>
  <c r="O223" i="14"/>
  <c r="P223" i="14" s="1"/>
  <c r="L223" i="14"/>
  <c r="P222" i="14"/>
  <c r="O222" i="14"/>
  <c r="L222" i="14"/>
  <c r="P221" i="14"/>
  <c r="J221" i="14"/>
  <c r="L221" i="14" s="1"/>
  <c r="P220" i="14"/>
  <c r="O220" i="14"/>
  <c r="L220" i="14"/>
  <c r="P219" i="14"/>
  <c r="L219" i="14"/>
  <c r="J219" i="14"/>
  <c r="P218" i="14"/>
  <c r="J218" i="14"/>
  <c r="L218" i="14" s="1"/>
  <c r="P217" i="14"/>
  <c r="L217" i="14"/>
  <c r="J217" i="14"/>
  <c r="O216" i="14"/>
  <c r="P216" i="14" s="1"/>
  <c r="L216" i="14"/>
  <c r="O215" i="14"/>
  <c r="P215" i="14" s="1"/>
  <c r="L215" i="14"/>
  <c r="P214" i="14"/>
  <c r="J214" i="14"/>
  <c r="L214" i="14" s="1"/>
  <c r="P213" i="14"/>
  <c r="J213" i="14"/>
  <c r="L213" i="14" s="1"/>
  <c r="P212" i="14"/>
  <c r="O212" i="14"/>
  <c r="L212" i="14"/>
  <c r="O211" i="14"/>
  <c r="P211" i="14" s="1"/>
  <c r="L211" i="14"/>
  <c r="O210" i="14"/>
  <c r="P210" i="14" s="1"/>
  <c r="L210" i="14"/>
  <c r="O209" i="14"/>
  <c r="P209" i="14" s="1"/>
  <c r="L209" i="14"/>
  <c r="O208" i="14"/>
  <c r="P208" i="14" s="1"/>
  <c r="L208" i="14"/>
  <c r="P207" i="14"/>
  <c r="J207" i="14"/>
  <c r="L207" i="14" s="1"/>
  <c r="P206" i="14"/>
  <c r="J206" i="14"/>
  <c r="L206" i="14" s="1"/>
  <c r="P205" i="14"/>
  <c r="J205" i="14"/>
  <c r="L205" i="14" s="1"/>
  <c r="P204" i="14"/>
  <c r="J204" i="14"/>
  <c r="L204" i="14" s="1"/>
  <c r="P203" i="14"/>
  <c r="L203" i="14"/>
  <c r="J203" i="14"/>
  <c r="P202" i="14"/>
  <c r="J202" i="14"/>
  <c r="L202" i="14" s="1"/>
  <c r="P201" i="14"/>
  <c r="J201" i="14"/>
  <c r="L201" i="14" s="1"/>
  <c r="P200" i="14"/>
  <c r="J200" i="14"/>
  <c r="L200" i="14" s="1"/>
  <c r="O199" i="14"/>
  <c r="P199" i="14" s="1"/>
  <c r="L199" i="14"/>
  <c r="O198" i="14"/>
  <c r="P198" i="14" s="1"/>
  <c r="L198" i="14"/>
  <c r="O197" i="14"/>
  <c r="P197" i="14" s="1"/>
  <c r="L197" i="14"/>
  <c r="P196" i="14"/>
  <c r="J196" i="14"/>
  <c r="L196" i="14" s="1"/>
  <c r="P195" i="14"/>
  <c r="J195" i="14"/>
  <c r="L195" i="14" s="1"/>
  <c r="P194" i="14"/>
  <c r="J194" i="14"/>
  <c r="N193" i="14"/>
  <c r="M193" i="14"/>
  <c r="K193" i="14"/>
  <c r="I193" i="14"/>
  <c r="G193" i="14"/>
  <c r="P192" i="14"/>
  <c r="O192" i="14"/>
  <c r="I192" i="14"/>
  <c r="J192" i="14" s="1"/>
  <c r="L192" i="14" s="1"/>
  <c r="P191" i="14"/>
  <c r="O191" i="14"/>
  <c r="I191" i="14"/>
  <c r="J191" i="14" s="1"/>
  <c r="L191" i="14" s="1"/>
  <c r="O190" i="14"/>
  <c r="P190" i="14" s="1"/>
  <c r="I190" i="14"/>
  <c r="J190" i="14" s="1"/>
  <c r="L190" i="14" s="1"/>
  <c r="O189" i="14"/>
  <c r="P189" i="14" s="1"/>
  <c r="I189" i="14"/>
  <c r="J189" i="14" s="1"/>
  <c r="L189" i="14" s="1"/>
  <c r="O188" i="14"/>
  <c r="P188" i="14" s="1"/>
  <c r="I188" i="14"/>
  <c r="J188" i="14" s="1"/>
  <c r="L188" i="14" s="1"/>
  <c r="O187" i="14"/>
  <c r="P187" i="14" s="1"/>
  <c r="I187" i="14"/>
  <c r="J187" i="14" s="1"/>
  <c r="L187" i="14" s="1"/>
  <c r="O186" i="14"/>
  <c r="P186" i="14" s="1"/>
  <c r="I186" i="14"/>
  <c r="J186" i="14" s="1"/>
  <c r="L186" i="14" s="1"/>
  <c r="O185" i="14"/>
  <c r="P185" i="14" s="1"/>
  <c r="I185" i="14"/>
  <c r="J185" i="14" s="1"/>
  <c r="L185" i="14" s="1"/>
  <c r="P184" i="14"/>
  <c r="O184" i="14"/>
  <c r="I184" i="14"/>
  <c r="J184" i="14" s="1"/>
  <c r="L184" i="14" s="1"/>
  <c r="P183" i="14"/>
  <c r="O183" i="14"/>
  <c r="I183" i="14"/>
  <c r="J183" i="14" s="1"/>
  <c r="L183" i="14" s="1"/>
  <c r="O182" i="14"/>
  <c r="P182" i="14" s="1"/>
  <c r="I182" i="14"/>
  <c r="J182" i="14" s="1"/>
  <c r="L182" i="14" s="1"/>
  <c r="O181" i="14"/>
  <c r="P181" i="14" s="1"/>
  <c r="I181" i="14"/>
  <c r="J181" i="14" s="1"/>
  <c r="L181" i="14" s="1"/>
  <c r="O180" i="14"/>
  <c r="P180" i="14" s="1"/>
  <c r="I180" i="14"/>
  <c r="J180" i="14" s="1"/>
  <c r="L180" i="14" s="1"/>
  <c r="O179" i="14"/>
  <c r="P179" i="14" s="1"/>
  <c r="I179" i="14"/>
  <c r="J179" i="14" s="1"/>
  <c r="L179" i="14" s="1"/>
  <c r="A179" i="14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O178" i="14"/>
  <c r="P178" i="14" s="1"/>
  <c r="I178" i="14"/>
  <c r="J178" i="14" s="1"/>
  <c r="N177" i="14"/>
  <c r="M177" i="14"/>
  <c r="K177" i="14"/>
  <c r="G177" i="14"/>
  <c r="O176" i="14"/>
  <c r="P176" i="14" s="1"/>
  <c r="L176" i="14"/>
  <c r="P175" i="14"/>
  <c r="O175" i="14"/>
  <c r="L175" i="14"/>
  <c r="P174" i="14"/>
  <c r="O174" i="14"/>
  <c r="L174" i="14"/>
  <c r="P173" i="14"/>
  <c r="O173" i="14"/>
  <c r="L173" i="14"/>
  <c r="P172" i="14"/>
  <c r="O172" i="14"/>
  <c r="L172" i="14"/>
  <c r="P171" i="14"/>
  <c r="O171" i="14"/>
  <c r="L171" i="14"/>
  <c r="P170" i="14"/>
  <c r="O170" i="14"/>
  <c r="L170" i="14"/>
  <c r="O169" i="14"/>
  <c r="P169" i="14" s="1"/>
  <c r="L169" i="14"/>
  <c r="O168" i="14"/>
  <c r="P168" i="14" s="1"/>
  <c r="L168" i="14"/>
  <c r="P167" i="14"/>
  <c r="O167" i="14"/>
  <c r="L167" i="14"/>
  <c r="P166" i="14"/>
  <c r="O166" i="14"/>
  <c r="L166" i="14"/>
  <c r="P165" i="14"/>
  <c r="O165" i="14"/>
  <c r="L165" i="14"/>
  <c r="P164" i="14"/>
  <c r="O164" i="14"/>
  <c r="L164" i="14"/>
  <c r="A164" i="14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O163" i="14"/>
  <c r="P163" i="14" s="1"/>
  <c r="L163" i="14"/>
  <c r="N162" i="14"/>
  <c r="M162" i="14"/>
  <c r="K162" i="14"/>
  <c r="J162" i="14"/>
  <c r="I162" i="14"/>
  <c r="G162" i="14"/>
  <c r="P161" i="14"/>
  <c r="L161" i="14"/>
  <c r="P160" i="14"/>
  <c r="L160" i="14"/>
  <c r="P159" i="14"/>
  <c r="L159" i="14"/>
  <c r="P158" i="14"/>
  <c r="L158" i="14"/>
  <c r="P157" i="14"/>
  <c r="L157" i="14"/>
  <c r="P156" i="14"/>
  <c r="L156" i="14"/>
  <c r="P155" i="14"/>
  <c r="L155" i="14"/>
  <c r="P154" i="14"/>
  <c r="L154" i="14"/>
  <c r="P153" i="14"/>
  <c r="L153" i="14"/>
  <c r="P152" i="14"/>
  <c r="L152" i="14"/>
  <c r="P151" i="14"/>
  <c r="L151" i="14"/>
  <c r="P150" i="14"/>
  <c r="L150" i="14"/>
  <c r="P149" i="14"/>
  <c r="L149" i="14"/>
  <c r="P148" i="14"/>
  <c r="L148" i="14"/>
  <c r="P147" i="14"/>
  <c r="L147" i="14"/>
  <c r="P146" i="14"/>
  <c r="O146" i="14"/>
  <c r="J146" i="14"/>
  <c r="L146" i="14" s="1"/>
  <c r="O145" i="14"/>
  <c r="P145" i="14" s="1"/>
  <c r="J145" i="14"/>
  <c r="L145" i="14" s="1"/>
  <c r="A145" i="14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O144" i="14"/>
  <c r="P144" i="14" s="1"/>
  <c r="P143" i="14" s="1"/>
  <c r="L144" i="14"/>
  <c r="J144" i="14"/>
  <c r="J143" i="14" s="1"/>
  <c r="N143" i="14"/>
  <c r="M143" i="14"/>
  <c r="K143" i="14"/>
  <c r="I143" i="14"/>
  <c r="G143" i="14"/>
  <c r="O142" i="14"/>
  <c r="P142" i="14" s="1"/>
  <c r="L142" i="14"/>
  <c r="O141" i="14"/>
  <c r="P141" i="14" s="1"/>
  <c r="L141" i="14"/>
  <c r="O140" i="14"/>
  <c r="P140" i="14" s="1"/>
  <c r="L140" i="14"/>
  <c r="O139" i="14"/>
  <c r="P139" i="14" s="1"/>
  <c r="L139" i="14"/>
  <c r="O138" i="14"/>
  <c r="P138" i="14" s="1"/>
  <c r="L138" i="14"/>
  <c r="O137" i="14"/>
  <c r="P137" i="14" s="1"/>
  <c r="L137" i="14"/>
  <c r="O136" i="14"/>
  <c r="P136" i="14" s="1"/>
  <c r="L136" i="14"/>
  <c r="O135" i="14"/>
  <c r="P135" i="14" s="1"/>
  <c r="L135" i="14"/>
  <c r="O134" i="14"/>
  <c r="P134" i="14" s="1"/>
  <c r="L134" i="14"/>
  <c r="O133" i="14"/>
  <c r="P133" i="14" s="1"/>
  <c r="L133" i="14"/>
  <c r="O132" i="14"/>
  <c r="P132" i="14" s="1"/>
  <c r="L132" i="14"/>
  <c r="P131" i="14"/>
  <c r="O131" i="14"/>
  <c r="L131" i="14"/>
  <c r="P130" i="14"/>
  <c r="O130" i="14"/>
  <c r="L130" i="14"/>
  <c r="O129" i="14"/>
  <c r="P129" i="14" s="1"/>
  <c r="L129" i="14"/>
  <c r="O128" i="14"/>
  <c r="P128" i="14" s="1"/>
  <c r="L128" i="14"/>
  <c r="O127" i="14"/>
  <c r="P127" i="14" s="1"/>
  <c r="L127" i="14"/>
  <c r="O126" i="14"/>
  <c r="P126" i="14" s="1"/>
  <c r="L126" i="14"/>
  <c r="O125" i="14"/>
  <c r="P125" i="14" s="1"/>
  <c r="L125" i="14"/>
  <c r="O124" i="14"/>
  <c r="L124" i="14"/>
  <c r="L123" i="14" s="1"/>
  <c r="N123" i="14"/>
  <c r="M123" i="14"/>
  <c r="K123" i="14"/>
  <c r="J123" i="14"/>
  <c r="I123" i="14"/>
  <c r="G123" i="14"/>
  <c r="P122" i="14"/>
  <c r="L122" i="14"/>
  <c r="P121" i="14"/>
  <c r="L121" i="14"/>
  <c r="P120" i="14"/>
  <c r="L120" i="14"/>
  <c r="P119" i="14"/>
  <c r="L119" i="14"/>
  <c r="P118" i="14"/>
  <c r="L118" i="14"/>
  <c r="P117" i="14"/>
  <c r="L117" i="14"/>
  <c r="P116" i="14"/>
  <c r="L116" i="14"/>
  <c r="P115" i="14"/>
  <c r="L115" i="14"/>
  <c r="P114" i="14"/>
  <c r="L114" i="14"/>
  <c r="P113" i="14"/>
  <c r="L113" i="14"/>
  <c r="P112" i="14"/>
  <c r="L112" i="14"/>
  <c r="P111" i="14"/>
  <c r="L111" i="14"/>
  <c r="P110" i="14"/>
  <c r="L110" i="14"/>
  <c r="P109" i="14"/>
  <c r="L109" i="14"/>
  <c r="O108" i="14"/>
  <c r="P108" i="14" s="1"/>
  <c r="L108" i="14"/>
  <c r="J108" i="14"/>
  <c r="A108" i="14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O107" i="14"/>
  <c r="O105" i="14" s="1"/>
  <c r="J107" i="14"/>
  <c r="L107" i="14" s="1"/>
  <c r="A107" i="14"/>
  <c r="O106" i="14"/>
  <c r="P106" i="14" s="1"/>
  <c r="J106" i="14"/>
  <c r="L106" i="14" s="1"/>
  <c r="N105" i="14"/>
  <c r="M105" i="14"/>
  <c r="K105" i="14"/>
  <c r="I105" i="14"/>
  <c r="G105" i="14"/>
  <c r="O104" i="14"/>
  <c r="P104" i="14" s="1"/>
  <c r="J104" i="14"/>
  <c r="L104" i="14" s="1"/>
  <c r="P103" i="14"/>
  <c r="O103" i="14"/>
  <c r="J103" i="14"/>
  <c r="L103" i="14" s="1"/>
  <c r="O102" i="14"/>
  <c r="P102" i="14" s="1"/>
  <c r="J102" i="14"/>
  <c r="L102" i="14" s="1"/>
  <c r="P101" i="14"/>
  <c r="O101" i="14"/>
  <c r="J101" i="14"/>
  <c r="L101" i="14" s="1"/>
  <c r="O100" i="14"/>
  <c r="P100" i="14" s="1"/>
  <c r="J100" i="14"/>
  <c r="L100" i="14" s="1"/>
  <c r="O99" i="14"/>
  <c r="P99" i="14" s="1"/>
  <c r="J99" i="14"/>
  <c r="L99" i="14" s="1"/>
  <c r="O98" i="14"/>
  <c r="P98" i="14" s="1"/>
  <c r="J98" i="14"/>
  <c r="L98" i="14" s="1"/>
  <c r="P97" i="14"/>
  <c r="O97" i="14"/>
  <c r="J97" i="14"/>
  <c r="L97" i="14" s="1"/>
  <c r="O96" i="14"/>
  <c r="P96" i="14" s="1"/>
  <c r="J96" i="14"/>
  <c r="L96" i="14" s="1"/>
  <c r="P95" i="14"/>
  <c r="O95" i="14"/>
  <c r="J95" i="14"/>
  <c r="L95" i="14" s="1"/>
  <c r="O94" i="14"/>
  <c r="P94" i="14" s="1"/>
  <c r="J94" i="14"/>
  <c r="L94" i="14" s="1"/>
  <c r="P93" i="14"/>
  <c r="O93" i="14"/>
  <c r="J93" i="14"/>
  <c r="J90" i="14" s="1"/>
  <c r="A93" i="14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O92" i="14"/>
  <c r="P92" i="14" s="1"/>
  <c r="J92" i="14"/>
  <c r="L92" i="14" s="1"/>
  <c r="A92" i="14"/>
  <c r="O91" i="14"/>
  <c r="P91" i="14" s="1"/>
  <c r="J91" i="14"/>
  <c r="L91" i="14" s="1"/>
  <c r="N90" i="14"/>
  <c r="M90" i="14"/>
  <c r="K90" i="14"/>
  <c r="I90" i="14"/>
  <c r="G90" i="14"/>
  <c r="O89" i="14"/>
  <c r="P89" i="14" s="1"/>
  <c r="L89" i="14"/>
  <c r="O88" i="14"/>
  <c r="P88" i="14" s="1"/>
  <c r="L88" i="14"/>
  <c r="O87" i="14"/>
  <c r="P87" i="14" s="1"/>
  <c r="L87" i="14"/>
  <c r="O86" i="14"/>
  <c r="P86" i="14" s="1"/>
  <c r="L86" i="14"/>
  <c r="O85" i="14"/>
  <c r="P85" i="14" s="1"/>
  <c r="L85" i="14"/>
  <c r="O84" i="14"/>
  <c r="P84" i="14" s="1"/>
  <c r="L84" i="14"/>
  <c r="O83" i="14"/>
  <c r="P83" i="14" s="1"/>
  <c r="L83" i="14"/>
  <c r="O82" i="14"/>
  <c r="P82" i="14" s="1"/>
  <c r="L82" i="14"/>
  <c r="O81" i="14"/>
  <c r="P81" i="14" s="1"/>
  <c r="L81" i="14"/>
  <c r="O80" i="14"/>
  <c r="P80" i="14" s="1"/>
  <c r="L80" i="14"/>
  <c r="O79" i="14"/>
  <c r="P79" i="14" s="1"/>
  <c r="L79" i="14"/>
  <c r="P78" i="14"/>
  <c r="O78" i="14"/>
  <c r="L78" i="14"/>
  <c r="O77" i="14"/>
  <c r="P77" i="14" s="1"/>
  <c r="L77" i="14"/>
  <c r="O76" i="14"/>
  <c r="P76" i="14" s="1"/>
  <c r="L76" i="14"/>
  <c r="O75" i="14"/>
  <c r="P75" i="14" s="1"/>
  <c r="L75" i="14"/>
  <c r="P74" i="14"/>
  <c r="O74" i="14"/>
  <c r="L74" i="14"/>
  <c r="O73" i="14"/>
  <c r="L73" i="14"/>
  <c r="P72" i="14"/>
  <c r="O72" i="14"/>
  <c r="L72" i="14"/>
  <c r="N71" i="14"/>
  <c r="M71" i="14"/>
  <c r="K71" i="14"/>
  <c r="J71" i="14"/>
  <c r="I71" i="14"/>
  <c r="G71" i="14"/>
  <c r="P70" i="14"/>
  <c r="L70" i="14"/>
  <c r="P69" i="14"/>
  <c r="L69" i="14"/>
  <c r="P68" i="14"/>
  <c r="L68" i="14"/>
  <c r="P67" i="14"/>
  <c r="L67" i="14"/>
  <c r="P66" i="14"/>
  <c r="L66" i="14"/>
  <c r="P65" i="14"/>
  <c r="L65" i="14"/>
  <c r="P64" i="14"/>
  <c r="L64" i="14"/>
  <c r="P63" i="14"/>
  <c r="L63" i="14"/>
  <c r="P62" i="14"/>
  <c r="L62" i="14"/>
  <c r="P61" i="14"/>
  <c r="L61" i="14"/>
  <c r="P60" i="14"/>
  <c r="L60" i="14"/>
  <c r="P59" i="14"/>
  <c r="L59" i="14"/>
  <c r="P58" i="14"/>
  <c r="L58" i="14"/>
  <c r="P57" i="14"/>
  <c r="L57" i="14"/>
  <c r="O56" i="14"/>
  <c r="P56" i="14" s="1"/>
  <c r="L56" i="14"/>
  <c r="J56" i="14"/>
  <c r="A56" i="14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O55" i="14"/>
  <c r="P55" i="14" s="1"/>
  <c r="J55" i="14"/>
  <c r="L55" i="14" s="1"/>
  <c r="N54" i="14"/>
  <c r="M54" i="14"/>
  <c r="K54" i="14"/>
  <c r="I54" i="14"/>
  <c r="G54" i="14"/>
  <c r="P53" i="14"/>
  <c r="N53" i="14"/>
  <c r="J53" i="14"/>
  <c r="L53" i="14" s="1"/>
  <c r="P52" i="14"/>
  <c r="N52" i="14"/>
  <c r="J52" i="14"/>
  <c r="L52" i="14" s="1"/>
  <c r="P51" i="14"/>
  <c r="N51" i="14"/>
  <c r="J51" i="14"/>
  <c r="L51" i="14" s="1"/>
  <c r="P50" i="14"/>
  <c r="N50" i="14"/>
  <c r="J50" i="14"/>
  <c r="L50" i="14" s="1"/>
  <c r="P49" i="14"/>
  <c r="N49" i="14"/>
  <c r="J49" i="14"/>
  <c r="L49" i="14" s="1"/>
  <c r="P48" i="14"/>
  <c r="N48" i="14"/>
  <c r="J48" i="14"/>
  <c r="L48" i="14" s="1"/>
  <c r="P47" i="14"/>
  <c r="N47" i="14"/>
  <c r="J47" i="14"/>
  <c r="L47" i="14" s="1"/>
  <c r="P46" i="14"/>
  <c r="N46" i="14"/>
  <c r="J46" i="14"/>
  <c r="L46" i="14" s="1"/>
  <c r="P45" i="14"/>
  <c r="N45" i="14"/>
  <c r="J45" i="14"/>
  <c r="L45" i="14" s="1"/>
  <c r="P44" i="14"/>
  <c r="N44" i="14"/>
  <c r="J44" i="14"/>
  <c r="L44" i="14" s="1"/>
  <c r="P43" i="14"/>
  <c r="N43" i="14"/>
  <c r="L43" i="14"/>
  <c r="J43" i="14"/>
  <c r="A43" i="14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P42" i="14"/>
  <c r="N42" i="14"/>
  <c r="J42" i="14"/>
  <c r="L42" i="14" s="1"/>
  <c r="P41" i="14"/>
  <c r="N41" i="14"/>
  <c r="J41" i="14"/>
  <c r="L41" i="14" s="1"/>
  <c r="P40" i="14"/>
  <c r="N40" i="14"/>
  <c r="J40" i="14"/>
  <c r="P39" i="14"/>
  <c r="P37" i="14" s="1"/>
  <c r="J39" i="14"/>
  <c r="L39" i="14" s="1"/>
  <c r="A39" i="14"/>
  <c r="P38" i="14"/>
  <c r="J38" i="14"/>
  <c r="L38" i="14" s="1"/>
  <c r="O37" i="14"/>
  <c r="M37" i="14"/>
  <c r="K37" i="14"/>
  <c r="I37" i="14"/>
  <c r="G37" i="14"/>
  <c r="P36" i="14"/>
  <c r="L36" i="14"/>
  <c r="P35" i="14"/>
  <c r="L35" i="14"/>
  <c r="P34" i="14"/>
  <c r="L34" i="14"/>
  <c r="P33" i="14"/>
  <c r="L33" i="14"/>
  <c r="P32" i="14"/>
  <c r="L32" i="14"/>
  <c r="P31" i="14"/>
  <c r="L31" i="14"/>
  <c r="P30" i="14"/>
  <c r="L30" i="14"/>
  <c r="P29" i="14"/>
  <c r="L29" i="14"/>
  <c r="P28" i="14"/>
  <c r="L28" i="14"/>
  <c r="P27" i="14"/>
  <c r="L27" i="14"/>
  <c r="P26" i="14"/>
  <c r="L26" i="14"/>
  <c r="P25" i="14"/>
  <c r="L25" i="14"/>
  <c r="P24" i="14"/>
  <c r="L24" i="14"/>
  <c r="P23" i="14"/>
  <c r="L23" i="14"/>
  <c r="P22" i="14"/>
  <c r="J22" i="14"/>
  <c r="J16" i="14" s="1"/>
  <c r="P21" i="14"/>
  <c r="L21" i="14"/>
  <c r="P20" i="14"/>
  <c r="L20" i="14"/>
  <c r="P19" i="14"/>
  <c r="L19" i="14"/>
  <c r="P18" i="14"/>
  <c r="L18" i="14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P17" i="14"/>
  <c r="L17" i="14"/>
  <c r="O16" i="14"/>
  <c r="N16" i="14"/>
  <c r="M16" i="14"/>
  <c r="K16" i="14"/>
  <c r="I16" i="14"/>
  <c r="G16" i="14"/>
  <c r="P15" i="14"/>
  <c r="O15" i="14"/>
  <c r="J15" i="14"/>
  <c r="L15" i="14" s="1"/>
  <c r="O14" i="14"/>
  <c r="P14" i="14" s="1"/>
  <c r="J14" i="14"/>
  <c r="L14" i="14" s="1"/>
  <c r="O13" i="14"/>
  <c r="P13" i="14" s="1"/>
  <c r="L13" i="14"/>
  <c r="J13" i="14"/>
  <c r="O12" i="14"/>
  <c r="P12" i="14" s="1"/>
  <c r="J12" i="14"/>
  <c r="O11" i="14"/>
  <c r="P11" i="14" s="1"/>
  <c r="L11" i="14"/>
  <c r="J11" i="14"/>
  <c r="O10" i="14"/>
  <c r="O8" i="14" s="1"/>
  <c r="O7" i="14" s="1"/>
  <c r="J10" i="14"/>
  <c r="L10" i="14" s="1"/>
  <c r="A10" i="14"/>
  <c r="A11" i="14" s="1"/>
  <c r="A12" i="14" s="1"/>
  <c r="A13" i="14" s="1"/>
  <c r="A14" i="14" s="1"/>
  <c r="A15" i="14" s="1"/>
  <c r="P9" i="14"/>
  <c r="O9" i="14"/>
  <c r="J9" i="14"/>
  <c r="L9" i="14" s="1"/>
  <c r="N8" i="14"/>
  <c r="N7" i="14" s="1"/>
  <c r="M8" i="14"/>
  <c r="K8" i="14"/>
  <c r="I8" i="14"/>
  <c r="G8" i="14"/>
  <c r="G7" i="14" s="1"/>
  <c r="M7" i="14"/>
  <c r="K7" i="14"/>
  <c r="I7" i="14"/>
  <c r="D5" i="14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P177" i="15" l="1"/>
  <c r="L224" i="14"/>
  <c r="L105" i="14"/>
  <c r="O162" i="14"/>
  <c r="O177" i="14"/>
  <c r="L123" i="15"/>
  <c r="O105" i="16"/>
  <c r="P286" i="16"/>
  <c r="J37" i="15"/>
  <c r="P250" i="15"/>
  <c r="L286" i="14"/>
  <c r="L56" i="15"/>
  <c r="E193" i="19"/>
  <c r="N37" i="14"/>
  <c r="P92" i="15"/>
  <c r="P90" i="15" s="1"/>
  <c r="L162" i="15"/>
  <c r="F37" i="18"/>
  <c r="L54" i="15"/>
  <c r="J265" i="15"/>
  <c r="L286" i="15"/>
  <c r="L162" i="14"/>
  <c r="P16" i="15"/>
  <c r="L71" i="15"/>
  <c r="P54" i="15"/>
  <c r="L93" i="14"/>
  <c r="N37" i="15"/>
  <c r="P16" i="14"/>
  <c r="P71" i="15"/>
  <c r="P286" i="14"/>
  <c r="L265" i="15"/>
  <c r="F37" i="17"/>
  <c r="J105" i="14"/>
  <c r="O71" i="14"/>
  <c r="O54" i="16"/>
  <c r="L123" i="16"/>
  <c r="L22" i="16"/>
  <c r="L22" i="14"/>
  <c r="J177" i="14"/>
  <c r="O54" i="14"/>
  <c r="P8" i="15"/>
  <c r="P7" i="15" s="1"/>
  <c r="O248" i="16"/>
  <c r="L286" i="16"/>
  <c r="J8" i="14"/>
  <c r="J7" i="14" s="1"/>
  <c r="P54" i="16"/>
  <c r="D37" i="19"/>
  <c r="L16" i="14"/>
  <c r="J37" i="14"/>
  <c r="L71" i="14"/>
  <c r="L54" i="14"/>
  <c r="P54" i="14"/>
  <c r="J8" i="15"/>
  <c r="J7" i="15" s="1"/>
  <c r="E193" i="17"/>
  <c r="L10" i="15"/>
  <c r="L9" i="16"/>
  <c r="L8" i="16" s="1"/>
  <c r="L7" i="16" s="1"/>
  <c r="J8" i="16"/>
  <c r="J7" i="16" s="1"/>
  <c r="J90" i="16"/>
  <c r="L93" i="16"/>
  <c r="L90" i="16" s="1"/>
  <c r="L106" i="16"/>
  <c r="L105" i="16" s="1"/>
  <c r="J105" i="16"/>
  <c r="O8" i="16"/>
  <c r="O7" i="16" s="1"/>
  <c r="N37" i="16"/>
  <c r="L54" i="16"/>
  <c r="L71" i="16"/>
  <c r="O123" i="16"/>
  <c r="O177" i="16"/>
  <c r="O162" i="16" s="1"/>
  <c r="P178" i="16"/>
  <c r="P177" i="16" s="1"/>
  <c r="P162" i="16" s="1"/>
  <c r="P8" i="16"/>
  <c r="P7" i="16" s="1"/>
  <c r="L16" i="16"/>
  <c r="L38" i="16"/>
  <c r="L37" i="16" s="1"/>
  <c r="J37" i="16"/>
  <c r="P37" i="16"/>
  <c r="P72" i="16"/>
  <c r="P71" i="16" s="1"/>
  <c r="O71" i="16"/>
  <c r="P90" i="16"/>
  <c r="P105" i="16"/>
  <c r="P193" i="16"/>
  <c r="P198" i="16"/>
  <c r="O193" i="16"/>
  <c r="L224" i="16"/>
  <c r="P16" i="16"/>
  <c r="J54" i="16"/>
  <c r="O90" i="16"/>
  <c r="P143" i="16"/>
  <c r="L162" i="16"/>
  <c r="J180" i="16"/>
  <c r="L180" i="16" s="1"/>
  <c r="I177" i="16"/>
  <c r="L217" i="16"/>
  <c r="L193" i="16" s="1"/>
  <c r="J193" i="16"/>
  <c r="P225" i="16"/>
  <c r="P224" i="16" s="1"/>
  <c r="O224" i="16"/>
  <c r="L266" i="16"/>
  <c r="L265" i="16" s="1"/>
  <c r="J265" i="16"/>
  <c r="P248" i="16"/>
  <c r="O265" i="16"/>
  <c r="P125" i="16"/>
  <c r="P123" i="16" s="1"/>
  <c r="L146" i="16"/>
  <c r="L143" i="16" s="1"/>
  <c r="P265" i="16"/>
  <c r="L178" i="16"/>
  <c r="L249" i="16"/>
  <c r="L248" i="16" s="1"/>
  <c r="J248" i="16"/>
  <c r="J224" i="16"/>
  <c r="L8" i="15"/>
  <c r="L7" i="15" s="1"/>
  <c r="J16" i="15"/>
  <c r="L22" i="15"/>
  <c r="L16" i="15" s="1"/>
  <c r="L91" i="15"/>
  <c r="L90" i="15" s="1"/>
  <c r="J90" i="15"/>
  <c r="P123" i="15"/>
  <c r="J143" i="15"/>
  <c r="L146" i="15"/>
  <c r="P193" i="15"/>
  <c r="O8" i="15"/>
  <c r="O7" i="15" s="1"/>
  <c r="P37" i="15"/>
  <c r="L44" i="15"/>
  <c r="L37" i="15" s="1"/>
  <c r="O54" i="15"/>
  <c r="O71" i="15"/>
  <c r="J105" i="15"/>
  <c r="L143" i="15"/>
  <c r="O224" i="15"/>
  <c r="L250" i="15"/>
  <c r="L248" i="15" s="1"/>
  <c r="J248" i="15"/>
  <c r="P265" i="15"/>
  <c r="P105" i="15"/>
  <c r="L201" i="15"/>
  <c r="L193" i="15" s="1"/>
  <c r="J193" i="15"/>
  <c r="P224" i="15"/>
  <c r="P143" i="15"/>
  <c r="L178" i="15"/>
  <c r="L177" i="15" s="1"/>
  <c r="J177" i="15"/>
  <c r="P163" i="15"/>
  <c r="P162" i="15" s="1"/>
  <c r="O123" i="15"/>
  <c r="I177" i="15"/>
  <c r="O193" i="15"/>
  <c r="L225" i="15"/>
  <c r="L224" i="15" s="1"/>
  <c r="J224" i="15"/>
  <c r="P248" i="15"/>
  <c r="P286" i="15"/>
  <c r="O177" i="15"/>
  <c r="O162" i="15" s="1"/>
  <c r="O265" i="15"/>
  <c r="L143" i="14"/>
  <c r="L90" i="14"/>
  <c r="P90" i="14"/>
  <c r="L194" i="14"/>
  <c r="L193" i="14" s="1"/>
  <c r="J193" i="14"/>
  <c r="L249" i="14"/>
  <c r="L248" i="14" s="1"/>
  <c r="J248" i="14"/>
  <c r="O248" i="14"/>
  <c r="P251" i="14"/>
  <c r="P248" i="14" s="1"/>
  <c r="P10" i="14"/>
  <c r="P8" i="14" s="1"/>
  <c r="P7" i="14" s="1"/>
  <c r="L12" i="14"/>
  <c r="L8" i="14" s="1"/>
  <c r="L7" i="14" s="1"/>
  <c r="L40" i="14"/>
  <c r="L37" i="14" s="1"/>
  <c r="J54" i="14"/>
  <c r="P73" i="14"/>
  <c r="P71" i="14" s="1"/>
  <c r="O90" i="14"/>
  <c r="P107" i="14"/>
  <c r="P105" i="14" s="1"/>
  <c r="P124" i="14"/>
  <c r="P123" i="14" s="1"/>
  <c r="O123" i="14"/>
  <c r="L178" i="14"/>
  <c r="L177" i="14" s="1"/>
  <c r="P193" i="14"/>
  <c r="L266" i="14"/>
  <c r="L265" i="14" s="1"/>
  <c r="J265" i="14"/>
  <c r="O265" i="14"/>
  <c r="P268" i="14"/>
  <c r="P265" i="14" s="1"/>
  <c r="J224" i="14"/>
  <c r="O224" i="14"/>
  <c r="P228" i="14"/>
  <c r="P224" i="14" s="1"/>
  <c r="O143" i="14"/>
  <c r="I177" i="14"/>
  <c r="P177" i="14"/>
  <c r="P162" i="14" s="1"/>
  <c r="O193" i="14"/>
  <c r="L177" i="16" l="1"/>
  <c r="J177" i="16"/>
  <c r="A9" i="13" l="1"/>
  <c r="A9" i="12"/>
  <c r="A9" i="11"/>
  <c r="G27" i="10" l="1"/>
  <c r="F27" i="10"/>
  <c r="E27" i="10"/>
  <c r="D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C7" i="10"/>
  <c r="C27" i="10" l="1"/>
  <c r="D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C7" i="9"/>
  <c r="C27" i="9" l="1"/>
  <c r="G27" i="3"/>
  <c r="F27" i="3"/>
  <c r="E27" i="3"/>
  <c r="D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C27" i="3" l="1"/>
</calcChain>
</file>

<file path=xl/sharedStrings.xml><?xml version="1.0" encoding="utf-8"?>
<sst xmlns="http://schemas.openxmlformats.org/spreadsheetml/2006/main" count="4592" uniqueCount="1287">
  <si>
    <t>Т/р</t>
  </si>
  <si>
    <t>шундан:</t>
  </si>
  <si>
    <t>Жами</t>
  </si>
  <si>
    <t>Ҳисобот даври мобайнида бюджетдан ажратилаётган маблағлар суммаси</t>
  </si>
  <si>
    <t>Давлат солиқ қўмитаси</t>
  </si>
  <si>
    <t>млн.сўмда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</si>
  <si>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</si>
  <si>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</si>
  <si>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</si>
  <si>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</si>
  <si>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</si>
  <si>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</si>
  <si>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</si>
  <si>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</si>
  <si>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</si>
  <si>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</si>
  <si>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</si>
  <si>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</si>
  <si>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</si>
  <si>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объектларни лойиҳалаштириш, (реконструкция қилиш) учун капитал қўйилмалар</t>
  </si>
  <si>
    <t>Иш ҳақи ва унга тенглаштирилган тўловлар миқдори</t>
  </si>
  <si>
    <t>Ижтимоий солиқ</t>
  </si>
  <si>
    <t>Бошқа жорий харажатлар</t>
  </si>
  <si>
    <t>Йирик солиқ тўловчилар бўйича ҳудудлараро давлат солиқ инспекцияси</t>
  </si>
  <si>
    <t>Тошкент шаҳар</t>
  </si>
  <si>
    <t>Давлат солиқ қўмитаси ҳузуридаги Фискал институт</t>
  </si>
  <si>
    <t>Тошкент солиқ техникуми</t>
  </si>
  <si>
    <t>Бухоро солиқ техникуми</t>
  </si>
  <si>
    <t>Фарғона солиқ техникуми</t>
  </si>
  <si>
    <t>Давлат солиқ хизмати органлари номи</t>
  </si>
  <si>
    <t>млн.сум</t>
  </si>
  <si>
    <t>Наименование государственных органов налоговых служб</t>
  </si>
  <si>
    <t>Средства выделенные из бюджета в отчетном периоде</t>
  </si>
  <si>
    <t>Всего</t>
  </si>
  <si>
    <t>в том числе:</t>
  </si>
  <si>
    <t>Зароботная плата и суммы приравненных к ней выплат</t>
  </si>
  <si>
    <t>Социальные налоги</t>
  </si>
  <si>
    <t>Прочие текущие расходы</t>
  </si>
  <si>
    <t>капитальные вложения на проектирование (реконструкцию) объектов</t>
  </si>
  <si>
    <t>Государственный налоговый комитет</t>
  </si>
  <si>
    <t>Межрегиональная государственная налоговая инспекция по крупным налогоплательщикам</t>
  </si>
  <si>
    <t>Республика Каракалпакстан</t>
  </si>
  <si>
    <t>Андижанская область</t>
  </si>
  <si>
    <t>Бухарская область</t>
  </si>
  <si>
    <t>Джиззахская область</t>
  </si>
  <si>
    <t>Кашкадарьинская область</t>
  </si>
  <si>
    <t>Навоинская область</t>
  </si>
  <si>
    <t>Наманганская область</t>
  </si>
  <si>
    <t>Самаркандская область</t>
  </si>
  <si>
    <t>Сурхондарьинская область</t>
  </si>
  <si>
    <t>Сырдарьинская  область</t>
  </si>
  <si>
    <t>Ташкентская область</t>
  </si>
  <si>
    <t>Ферганская область</t>
  </si>
  <si>
    <t>Хорезмская  область</t>
  </si>
  <si>
    <t>Город Ташкент</t>
  </si>
  <si>
    <t>Фискальный институт при Государственном налоговом комитете</t>
  </si>
  <si>
    <t>Ташкентский налоговый техникум</t>
  </si>
  <si>
    <t>Бухарский налоговый техникум</t>
  </si>
  <si>
    <t>Ферганский налоговый техникум</t>
  </si>
  <si>
    <t>in million sum</t>
  </si>
  <si>
    <t>№</t>
  </si>
  <si>
    <t>Name of the state tax service</t>
  </si>
  <si>
    <t>The amount of funds allocated from the budget during the reporting period</t>
  </si>
  <si>
    <t>In total</t>
  </si>
  <si>
    <t>hence:</t>
  </si>
  <si>
    <t>Wages and the amount of equivalent payments</t>
  </si>
  <si>
    <t>Social tax</t>
  </si>
  <si>
    <t>Other current expenses</t>
  </si>
  <si>
    <t>capital investments for the design (reconstruction) of facilities</t>
  </si>
  <si>
    <t>State Tax Committee</t>
  </si>
  <si>
    <t>Interregional State Tax Inspectorate for Large Taxpayers</t>
  </si>
  <si>
    <t>The Republic of Karakalpakstan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</si>
  <si>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</si>
  <si>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</si>
  <si>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</si>
  <si>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</si>
  <si>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</si>
  <si>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</si>
  <si>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</si>
  <si>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Syrdarya region</t>
  </si>
  <si>
    <t>Surkhandarya region</t>
  </si>
  <si>
    <t>Tashkent region</t>
  </si>
  <si>
    <t>Ferghana region</t>
  </si>
  <si>
    <t>Khorezm region</t>
  </si>
  <si>
    <t>Tashkent city</t>
  </si>
  <si>
    <t>Fiscal Institute under the State Tax Committee</t>
  </si>
  <si>
    <t>Tashkent Tax College</t>
  </si>
  <si>
    <t>Bukhara Tax College</t>
  </si>
  <si>
    <t>Ferghana Tax College</t>
  </si>
  <si>
    <t>Total</t>
  </si>
  <si>
    <t>Буюртмачи 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</si>
  <si>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</si>
  <si>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</si>
  <si>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</si>
  <si>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</si>
  <si>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
(минг сўм)</t>
  </si>
  <si>
    <t>шундан ўзлаштарилган маблағлар 
(минг сўм)</t>
  </si>
  <si>
    <t>Лойиҳани молиялаштириш манбаси</t>
  </si>
  <si>
    <t>Пудратчи номи</t>
  </si>
  <si>
    <t>Корхона СТИР</t>
  </si>
  <si>
    <t>Давлат солиқ қўмитасининг Маълумотларни қайта ишлаш маркази</t>
  </si>
  <si>
    <t>объект</t>
  </si>
  <si>
    <t>2021-2022 йиллар</t>
  </si>
  <si>
    <t>"MIMAR GRUOP" МЧЖ</t>
  </si>
  <si>
    <t>бюджетдан ташқари маблағлар</t>
  </si>
  <si>
    <t>Давлат солиқ қўмитаси ҳузуридаги Фискал институти   бино ва иншоотларини реконструкция қилиш</t>
  </si>
  <si>
    <t>бюджет маблағлари ҳисобидан</t>
  </si>
  <si>
    <t>ЖАМИ</t>
  </si>
  <si>
    <t>Х</t>
  </si>
  <si>
    <t>Заказчик</t>
  </si>
  <si>
    <t>Наименование проекта</t>
  </si>
  <si>
    <t>Проектная мощность</t>
  </si>
  <si>
    <t>Срок реализации проекта</t>
  </si>
  <si>
    <t>Информация о подрядчике</t>
  </si>
  <si>
    <t>Стоимость реализации проекта
(тыс. сум)</t>
  </si>
  <si>
    <t>в т.ч. Освоенные средства
(тыс. сўм)</t>
  </si>
  <si>
    <t>Источник финансирование проекта</t>
  </si>
  <si>
    <t>Имя подрядчика</t>
  </si>
  <si>
    <t>ИНН организации</t>
  </si>
  <si>
    <t>Новые строительство здания Центра обработки данных  Государственного налогового комитета</t>
  </si>
  <si>
    <t>2021-2022 г.г.</t>
  </si>
  <si>
    <t>внебюджетные фонды</t>
  </si>
  <si>
    <t>Реконструкция зданий и сооружений Фискального института при Государственном налоговом комитете.</t>
  </si>
  <si>
    <t>бюджетные фонды</t>
  </si>
  <si>
    <t>T / r</t>
  </si>
  <si>
    <t>Customer</t>
  </si>
  <si>
    <t>Name of the project</t>
  </si>
  <si>
    <t>Project capacity</t>
  </si>
  <si>
    <t>Project implementation period</t>
  </si>
  <si>
    <t>Information about the contractor</t>
  </si>
  <si>
    <t>The project implementation cost (thousand soums)</t>
  </si>
  <si>
    <t>of which disbursed funds (thousand soums)</t>
  </si>
  <si>
    <t>Source of project funding</t>
  </si>
  <si>
    <t>Name of contractor</t>
  </si>
  <si>
    <t>Enterprise TIN</t>
  </si>
  <si>
    <t xml:space="preserve">
Construction of the Data Processing Center of the State Tax Committee</t>
  </si>
  <si>
    <t>object</t>
  </si>
  <si>
    <t>2021-2022 y.y.</t>
  </si>
  <si>
    <t>"POVER CONSTRUCTION PLANET" LLC</t>
  </si>
  <si>
    <t>extra-budgetary funds</t>
  </si>
  <si>
    <t>Reconstruction of buildings and structures of the Fiscal Institute under the State Tax Committee</t>
  </si>
  <si>
    <t>"MIMAR GRUOP" LLC</t>
  </si>
  <si>
    <t>at the expense of budget funds</t>
  </si>
  <si>
    <t>TOTAL</t>
  </si>
  <si>
    <t>X</t>
  </si>
  <si>
    <t>т/р</t>
  </si>
  <si>
    <t>Ҳудуд номи</t>
  </si>
  <si>
    <t>Автомашиналар номи</t>
  </si>
  <si>
    <t>Хизмат кўрсатиш тури</t>
  </si>
  <si>
    <t>Иш сменаси</t>
  </si>
  <si>
    <t>Двигатель кулами</t>
  </si>
  <si>
    <t>Сони</t>
  </si>
  <si>
    <t>100 км.га сарфлана-диган ёқилғи (литр)</t>
  </si>
  <si>
    <t xml:space="preserve">Жами 1 чоракда йўл босиш лимити </t>
  </si>
  <si>
    <t xml:space="preserve">1 чоракда сарфланадиган ёқилғи (литр) </t>
  </si>
  <si>
    <t xml:space="preserve">1 литр бензин нархи </t>
  </si>
  <si>
    <t xml:space="preserve">Жами харажат 
</t>
  </si>
  <si>
    <t>1 Куб газ нархи</t>
  </si>
  <si>
    <t>100 км.га сарфлана-диган газ (куб)</t>
  </si>
  <si>
    <t>Чораклик сарфланадиган газ (куб)</t>
  </si>
  <si>
    <t>Жами харажат</t>
  </si>
  <si>
    <t>Давлат солиқ бошқармалари ва давлат солиқ инспекциялари</t>
  </si>
  <si>
    <t>уммумий жами</t>
  </si>
  <si>
    <t>х</t>
  </si>
  <si>
    <t>ДСҚ</t>
  </si>
  <si>
    <t>дсқ</t>
  </si>
  <si>
    <t>MERSEDES-BENS</t>
  </si>
  <si>
    <t>Раис</t>
  </si>
  <si>
    <t>MALIBU 2</t>
  </si>
  <si>
    <t>Раиснинг биринчи   ўринбосари</t>
  </si>
  <si>
    <t>Раис ўринбосари</t>
  </si>
  <si>
    <t>LACETTI</t>
  </si>
  <si>
    <t>навбатчи</t>
  </si>
  <si>
    <t xml:space="preserve">Андижон  </t>
  </si>
  <si>
    <t>Андижон ДСБ</t>
  </si>
  <si>
    <t>TREBLEZER</t>
  </si>
  <si>
    <t>ДСБ бошлиғи</t>
  </si>
  <si>
    <t>MALIBU</t>
  </si>
  <si>
    <t xml:space="preserve">LACETTI </t>
  </si>
  <si>
    <t>Андижон шахар ДСИ</t>
  </si>
  <si>
    <t>Хонобод шахар ДСИ</t>
  </si>
  <si>
    <t>COBALT</t>
  </si>
  <si>
    <t>NEXIA 2 DOHC</t>
  </si>
  <si>
    <t>Олтинкул туман ДСИ</t>
  </si>
  <si>
    <t>EPICA</t>
  </si>
  <si>
    <t>Асака туман ДСИ</t>
  </si>
  <si>
    <t xml:space="preserve">NEXIA 3 </t>
  </si>
  <si>
    <t>Андижон туман ДСИ</t>
  </si>
  <si>
    <t>Баликчи туман ДСИ</t>
  </si>
  <si>
    <t>Буз  туман ДСИ</t>
  </si>
  <si>
    <t>Булок Боши туман ДСИ</t>
  </si>
  <si>
    <t>Жалақудуқ туман ДСИ</t>
  </si>
  <si>
    <t xml:space="preserve">Избоскан туман ДСИ </t>
  </si>
  <si>
    <t>Улугнор туман ДСИ</t>
  </si>
  <si>
    <t>Кургонтепа туман ДСИ</t>
  </si>
  <si>
    <t>Мархамат туман ДСИ</t>
  </si>
  <si>
    <t>Пахтаобод туман ДСИ</t>
  </si>
  <si>
    <t>Хужаобод туман ДСИ</t>
  </si>
  <si>
    <t>Шахрихон туман ДСИ</t>
  </si>
  <si>
    <t>Бухоро</t>
  </si>
  <si>
    <t>Бухоро ДСБ</t>
  </si>
  <si>
    <t>Каптива-2</t>
  </si>
  <si>
    <t xml:space="preserve">Ласетти </t>
  </si>
  <si>
    <t>махсус</t>
  </si>
  <si>
    <t>Бухоро ш.</t>
  </si>
  <si>
    <t>Когон ш.</t>
  </si>
  <si>
    <t xml:space="preserve">Нексия-3 </t>
  </si>
  <si>
    <t>Олот т.</t>
  </si>
  <si>
    <t>Бухоро т.</t>
  </si>
  <si>
    <t>Вобкент т.</t>
  </si>
  <si>
    <t>Ғиждувон т.</t>
  </si>
  <si>
    <t>Ласетти</t>
  </si>
  <si>
    <t>Когон т.</t>
  </si>
  <si>
    <t>Қоракўл т.</t>
  </si>
  <si>
    <t>Пешку т.</t>
  </si>
  <si>
    <t>Нексия-3</t>
  </si>
  <si>
    <t>Ромитан т.</t>
  </si>
  <si>
    <t>Жондор т.</t>
  </si>
  <si>
    <t>Шофиркон т.</t>
  </si>
  <si>
    <t>Қоровулбозор т.</t>
  </si>
  <si>
    <t>Жиззах</t>
  </si>
  <si>
    <t>Жиззах ДСБ</t>
  </si>
  <si>
    <t>Тойота Ланд Краузер</t>
  </si>
  <si>
    <t>Ласетти жентра</t>
  </si>
  <si>
    <t>Арнасой туман ДСИ</t>
  </si>
  <si>
    <t>Бахмал туман ДСИ</t>
  </si>
  <si>
    <t>Галлаорол туман ДСИ</t>
  </si>
  <si>
    <t>Ш.Рашидов туман ДСИ</t>
  </si>
  <si>
    <t>Дустлик туман ДСИ</t>
  </si>
  <si>
    <t>Зарбдор туман ДСИ</t>
  </si>
  <si>
    <t>Зомин туман ДСИ</t>
  </si>
  <si>
    <t>Зафаробод туман ДСИ</t>
  </si>
  <si>
    <t>Мирзачул туман ДСИ</t>
  </si>
  <si>
    <t>Пахтакор туман ДСИ</t>
  </si>
  <si>
    <t>Фориш туман ДСИ</t>
  </si>
  <si>
    <t>Жиззах шахар  ДСИ</t>
  </si>
  <si>
    <t>Янгиободтуман ДСИ</t>
  </si>
  <si>
    <t>Қашқадарё</t>
  </si>
  <si>
    <t>KAPTIVA</t>
  </si>
  <si>
    <t>Қарши шахар ДСИ</t>
  </si>
  <si>
    <t>Шахрисабз шахар ДСИ</t>
  </si>
  <si>
    <t>Ғузор туман ДСИ</t>
  </si>
  <si>
    <t>Дехқонобод туман ДСИ</t>
  </si>
  <si>
    <t>Қамаши туман ДСИ</t>
  </si>
  <si>
    <t>Қарши туман ДСИ</t>
  </si>
  <si>
    <t>Косон туман ДСИ</t>
  </si>
  <si>
    <t>Китоб туман ДСИ</t>
  </si>
  <si>
    <t>Муборак туман ДСИ</t>
  </si>
  <si>
    <t>Нишон туман ДСИ</t>
  </si>
  <si>
    <t>Касби туман ДСИ</t>
  </si>
  <si>
    <t>Чироқчи туман ДСИ</t>
  </si>
  <si>
    <t>Шахрисабз туман ДСИ</t>
  </si>
  <si>
    <t>Яккабоғ туман ДСИ</t>
  </si>
  <si>
    <t>Миришкор туман ДСИ</t>
  </si>
  <si>
    <t>Навоий</t>
  </si>
  <si>
    <t>Навоий ДСБ</t>
  </si>
  <si>
    <t>Навоий шахар ДСИ</t>
  </si>
  <si>
    <t>1.8</t>
  </si>
  <si>
    <t>Зарафшон шахар ДСИ</t>
  </si>
  <si>
    <t>Учқудуқ туман ДСИ</t>
  </si>
  <si>
    <t>Конимех туман ДСИ</t>
  </si>
  <si>
    <t>Кизилтепа туман ДСИ</t>
  </si>
  <si>
    <t>Томди туман ДСИ</t>
  </si>
  <si>
    <t>Навбахор туман ДСИ</t>
  </si>
  <si>
    <t>Хатирчи  туман ДСИ</t>
  </si>
  <si>
    <t>Нурота туман ДСИ</t>
  </si>
  <si>
    <t>Кармана туман ДСИ</t>
  </si>
  <si>
    <t>Ғозғон шаҳар ДСИ</t>
  </si>
  <si>
    <t>Наманган</t>
  </si>
  <si>
    <t>Наманган ДСБ</t>
  </si>
  <si>
    <t>CAPTIVA</t>
  </si>
  <si>
    <t xml:space="preserve">TRACKER </t>
  </si>
  <si>
    <t>Наманган шахар ДСИ</t>
  </si>
  <si>
    <t>Мингбулоқ туман ДСИ</t>
  </si>
  <si>
    <t>Косонсой туман ДСИ</t>
  </si>
  <si>
    <t>Наманган туман ДСИ</t>
  </si>
  <si>
    <t>Норин туман ДСИ</t>
  </si>
  <si>
    <t>Поп туман ДСИ</t>
  </si>
  <si>
    <t>Тўрақўрғон туман ДСИ</t>
  </si>
  <si>
    <t>Уйчи туман ДСИ</t>
  </si>
  <si>
    <t>Учқўрғон туман ДСИ</t>
  </si>
  <si>
    <t>Чортоқ туман ДСИ</t>
  </si>
  <si>
    <t>Чуст туман ДСИ</t>
  </si>
  <si>
    <t>Янгиқўрғон туман ДСИ</t>
  </si>
  <si>
    <t>Давлатобод туман ДСИ</t>
  </si>
  <si>
    <t>Янги Наманган туман ДСИ</t>
  </si>
  <si>
    <t>Самарқанд</t>
  </si>
  <si>
    <t>Самарқанд ВДСБ</t>
  </si>
  <si>
    <t>Каптива 4 A/T</t>
  </si>
  <si>
    <t>Ласетти-2 A/T</t>
  </si>
  <si>
    <t>Самарқанд шаҳар</t>
  </si>
  <si>
    <t>Эпика</t>
  </si>
  <si>
    <t xml:space="preserve">Каттақўрғон шаҳар </t>
  </si>
  <si>
    <t>Оқдарё тумани</t>
  </si>
  <si>
    <t>Нексия-3 A/T</t>
  </si>
  <si>
    <t>Булунғур тумани</t>
  </si>
  <si>
    <t>Жомбой тумани</t>
  </si>
  <si>
    <t xml:space="preserve">Иштихон тумани </t>
  </si>
  <si>
    <t>Каттақўрғон тумани</t>
  </si>
  <si>
    <t xml:space="preserve">Қушработ тумани </t>
  </si>
  <si>
    <t>Нарпай тумани</t>
  </si>
  <si>
    <t xml:space="preserve">Пайариқ тумани </t>
  </si>
  <si>
    <t>Пастдарғом тумани</t>
  </si>
  <si>
    <t>Ласетти-2</t>
  </si>
  <si>
    <t>Пахтачи тумани</t>
  </si>
  <si>
    <t>Самарқанд тумани</t>
  </si>
  <si>
    <t xml:space="preserve">Нуробод тумани </t>
  </si>
  <si>
    <t>Тойлоқ тумани</t>
  </si>
  <si>
    <t>Ургут тумани</t>
  </si>
  <si>
    <t>Сурхондарё</t>
  </si>
  <si>
    <t>Сурхондарё ДСБ</t>
  </si>
  <si>
    <t>Equinox АТ</t>
  </si>
  <si>
    <t xml:space="preserve">СAPTIVA </t>
  </si>
  <si>
    <t>Термиз шахар</t>
  </si>
  <si>
    <t>Ангор туман</t>
  </si>
  <si>
    <t>Олтинсой т. ДСИ</t>
  </si>
  <si>
    <t>Бойсун т ДСИ</t>
  </si>
  <si>
    <t>Музрабод т. ДСИ</t>
  </si>
  <si>
    <t>Денов т. ДСИ</t>
  </si>
  <si>
    <t>Жаркургон т. ДСИ</t>
  </si>
  <si>
    <t xml:space="preserve">NEXIA 2 </t>
  </si>
  <si>
    <t>Қумқўрғон т. ДСИ</t>
  </si>
  <si>
    <t>Қизириқ т, ДСИ</t>
  </si>
  <si>
    <t>Сариосиё т. ДСИ</t>
  </si>
  <si>
    <t>Термиз т. ДСИ</t>
  </si>
  <si>
    <t>Шеробод т. ДСИ</t>
  </si>
  <si>
    <t>Шўрчи т. ДСИ</t>
  </si>
  <si>
    <t>Узун т. ДСИ</t>
  </si>
  <si>
    <t>Бандихон т. ДСИ</t>
  </si>
  <si>
    <t>Сирдарё</t>
  </si>
  <si>
    <t>Сирдарё вилоят ДСБ</t>
  </si>
  <si>
    <t xml:space="preserve">MALIBU </t>
  </si>
  <si>
    <t>Оқолтин туман ДСИ</t>
  </si>
  <si>
    <t>Боёвут туман ДСИ</t>
  </si>
  <si>
    <t>Гулистон туман ДСИ</t>
  </si>
  <si>
    <t>Damas</t>
  </si>
  <si>
    <t>Мирзаоболд туман ДСИ</t>
  </si>
  <si>
    <t>Сайҳунобод туман ДСИ</t>
  </si>
  <si>
    <t>Сирдарё туман ДСИ</t>
  </si>
  <si>
    <t>Ховос туман ДСИ</t>
  </si>
  <si>
    <t>Сардоба туман ДСИ</t>
  </si>
  <si>
    <t>Spark</t>
  </si>
  <si>
    <t>Гулистон шаҳар ДСИ</t>
  </si>
  <si>
    <t>Ширин шаҳар ДСИ</t>
  </si>
  <si>
    <t>NEXIA 2</t>
  </si>
  <si>
    <t>Янгиер шаҳар ДСИ</t>
  </si>
  <si>
    <t>Тошкент шахар</t>
  </si>
  <si>
    <t>Тошкент шаҳар ДСБ</t>
  </si>
  <si>
    <t xml:space="preserve">MALIBU 2 </t>
  </si>
  <si>
    <t>TOYOTA AVALON</t>
  </si>
  <si>
    <t>Mirobod tumani DSI</t>
  </si>
  <si>
    <t>Mirzo Ulug‘bek tumani DSI</t>
  </si>
  <si>
    <t>Yunusobod  tumani DSI</t>
  </si>
  <si>
    <t>Yakkasaroy tumani DSI</t>
  </si>
  <si>
    <t>Shayxontoxur tumani DSI</t>
  </si>
  <si>
    <t>Chilonzor tumani DSI</t>
  </si>
  <si>
    <t>Sergeli tumani DSI</t>
  </si>
  <si>
    <t>Yashnobod tumani DSI</t>
  </si>
  <si>
    <t>Olmazor tumani DSI</t>
  </si>
  <si>
    <t>Uchtepa tumani DSI</t>
  </si>
  <si>
    <t>Bektemir tumani DSI</t>
  </si>
  <si>
    <t>Yangixayot tuman DSI</t>
  </si>
  <si>
    <t>ДСБ</t>
  </si>
  <si>
    <t>MALIBU 1</t>
  </si>
  <si>
    <t>Навбатчи</t>
  </si>
  <si>
    <t>Бекобод тумани</t>
  </si>
  <si>
    <t>NEXIA 3 LTZ</t>
  </si>
  <si>
    <t>Бўка тумани</t>
  </si>
  <si>
    <t>NEXIA 3</t>
  </si>
  <si>
    <t>Бўстонлиқ тумани</t>
  </si>
  <si>
    <t>LADA 4x4 21214-007-50</t>
  </si>
  <si>
    <t>LADA 4x4 21214-007-51</t>
  </si>
  <si>
    <t>Зангиота тумани</t>
  </si>
  <si>
    <t>Юқоричирчиқ</t>
  </si>
  <si>
    <t>Қибрай тумани</t>
  </si>
  <si>
    <t>Оққўрғон тумани</t>
  </si>
  <si>
    <t>Охонгарон тумани</t>
  </si>
  <si>
    <t>Паркент тумани</t>
  </si>
  <si>
    <t>Пискент тумани</t>
  </si>
  <si>
    <t>Тошкент  тумани</t>
  </si>
  <si>
    <t>Ўртачирчиқ</t>
  </si>
  <si>
    <t>Чиноз тумани</t>
  </si>
  <si>
    <t>NEXIA DONC DAEWOO</t>
  </si>
  <si>
    <t>Қуйичирчиқ</t>
  </si>
  <si>
    <t>Янгийўл тумани</t>
  </si>
  <si>
    <t>Ангрен шаҳар</t>
  </si>
  <si>
    <t>Бекобод шаҳар</t>
  </si>
  <si>
    <t>Олмалиқ шаҳар</t>
  </si>
  <si>
    <t>NEXIA SONS</t>
  </si>
  <si>
    <t>Охангарон шаҳар</t>
  </si>
  <si>
    <t>Чирчиқ шаҳар</t>
  </si>
  <si>
    <t>Нурафшон шаҳар</t>
  </si>
  <si>
    <t>Янгийўл шаҳар</t>
  </si>
  <si>
    <t>Фарғона</t>
  </si>
  <si>
    <t>Фарғона ВДСБ</t>
  </si>
  <si>
    <t>Қувасой ш. ДСИ</t>
  </si>
  <si>
    <t>Қўқон ш. ДСИ</t>
  </si>
  <si>
    <t>Марғилон ш. ДСИ</t>
  </si>
  <si>
    <t>Фарғона ш. ДСИ</t>
  </si>
  <si>
    <t>Бешариқ т. ДСИ</t>
  </si>
  <si>
    <t>Боғдод т. ДСИ</t>
  </si>
  <si>
    <t>Бувайда т. ДСИ</t>
  </si>
  <si>
    <t>Данғара т. ДСИ</t>
  </si>
  <si>
    <t>Ёзёвон  т. ДСИ</t>
  </si>
  <si>
    <t>Қува т. ДСИ</t>
  </si>
  <si>
    <t>Олтиариқ т. ДСИ</t>
  </si>
  <si>
    <t>Қўштепа т. ДСИ</t>
  </si>
  <si>
    <t>Риштон т. ДСИ</t>
  </si>
  <si>
    <t>Сўх т. ДСИ</t>
  </si>
  <si>
    <t>Тошлоқ т. ДСИ</t>
  </si>
  <si>
    <t>Ўзбекистон т. ДСИ</t>
  </si>
  <si>
    <t>Учкўприк т. ДСИ</t>
  </si>
  <si>
    <t>Фарғона т. ДСИ</t>
  </si>
  <si>
    <t>NEXIA 1</t>
  </si>
  <si>
    <t>Фурқат т. ДСИ</t>
  </si>
  <si>
    <t>Хоразм</t>
  </si>
  <si>
    <t>Хоразм вилоят ДСБ</t>
  </si>
  <si>
    <t>GENTRA</t>
  </si>
  <si>
    <t>Урганч шаҳар ДСИ</t>
  </si>
  <si>
    <t>Хива шаҳар ДСИ</t>
  </si>
  <si>
    <t>Урганч туман ДСИ</t>
  </si>
  <si>
    <t>Хива туман ДСИ</t>
  </si>
  <si>
    <t>Хазорасп туман ДСИ</t>
  </si>
  <si>
    <t>Гурлан туман ДСИ</t>
  </si>
  <si>
    <t>Шовот туман ДСИ</t>
  </si>
  <si>
    <t>Янгиариқ туман ДСИ</t>
  </si>
  <si>
    <t>Қўшкўпир туман ДСИ</t>
  </si>
  <si>
    <t>Боғот туман ДСИ</t>
  </si>
  <si>
    <t>Хонқа туман ДСИ</t>
  </si>
  <si>
    <t>Янгибозор туман ДСИ</t>
  </si>
  <si>
    <t>Тупроққалъа туман ДСИ</t>
  </si>
  <si>
    <t>ҚҚР</t>
  </si>
  <si>
    <t>ҚҚР ДСБ</t>
  </si>
  <si>
    <t>Каптива</t>
  </si>
  <si>
    <t>2.4</t>
  </si>
  <si>
    <t>Лассетти 2</t>
  </si>
  <si>
    <t>1.5</t>
  </si>
  <si>
    <t>Нукус шахар ДСИ</t>
  </si>
  <si>
    <t>Нексия 3</t>
  </si>
  <si>
    <t>Амударё туман ДСИ</t>
  </si>
  <si>
    <t>Нексия 2</t>
  </si>
  <si>
    <t>Беруний туман  ДСИ</t>
  </si>
  <si>
    <t>Лассетти 1</t>
  </si>
  <si>
    <t>Бузатов туман ДСИ</t>
  </si>
  <si>
    <t>Конликул туман ДСИ</t>
  </si>
  <si>
    <t>Кегайли туман ДСИ</t>
  </si>
  <si>
    <t>Караозек туман ДСИ</t>
  </si>
  <si>
    <t>1.6</t>
  </si>
  <si>
    <t>Кунгирот туман ДСИ</t>
  </si>
  <si>
    <t>Нексия 1</t>
  </si>
  <si>
    <t>Муйнок туман ДСИ</t>
  </si>
  <si>
    <t>Нукус туман ДСИ</t>
  </si>
  <si>
    <t xml:space="preserve">Тахиатош туман ДСИ </t>
  </si>
  <si>
    <t>Тахтакупир туман ДСИ</t>
  </si>
  <si>
    <t>Турткул туман ДСИ</t>
  </si>
  <si>
    <t>Хужайли туман ДСИ</t>
  </si>
  <si>
    <t>Чимбой туман ДСИ</t>
  </si>
  <si>
    <t>Шумонай туман ДСИ</t>
  </si>
  <si>
    <t>Элликала туман ДСИ</t>
  </si>
  <si>
    <t>МРИ</t>
  </si>
  <si>
    <t>ЙСТБХ ДСИ</t>
  </si>
  <si>
    <t>Наименование региона</t>
  </si>
  <si>
    <t>Наименование автомобиля</t>
  </si>
  <si>
    <t>Тип сервиса</t>
  </si>
  <si>
    <t>Рабочая смена</t>
  </si>
  <si>
    <t>Мощность двигателя</t>
  </si>
  <si>
    <t>Кол-во</t>
  </si>
  <si>
    <t>Расход топлива на 100 км (литр)</t>
  </si>
  <si>
    <t xml:space="preserve">Общий лимит трафика в 1 квартале </t>
  </si>
  <si>
    <t xml:space="preserve">Расход топлива в 1 квартале (литр) </t>
  </si>
  <si>
    <t xml:space="preserve">Цена 1 литра бензина </t>
  </si>
  <si>
    <t xml:space="preserve">Общая стоимость 
</t>
  </si>
  <si>
    <t>Цена 1 куб. газа</t>
  </si>
  <si>
    <t>Расход газа на 100 км (куб)</t>
  </si>
  <si>
    <r>
      <rPr>
        <b/>
        <sz val="10"/>
        <rFont val="Arial"/>
        <family val="2"/>
        <charset val="204"/>
      </rPr>
      <t xml:space="preserve">Квартальное </t>
    </r>
    <r>
      <rPr>
        <b/>
        <sz val="11"/>
        <rFont val="Arial"/>
        <family val="2"/>
        <charset val="204"/>
      </rPr>
      <t>потребление газа (куб)</t>
    </r>
  </si>
  <si>
    <t>Общая стоимость</t>
  </si>
  <si>
    <t>Государственные налоговые управлении и Государственные налоговые инспекции</t>
  </si>
  <si>
    <t>ГНК</t>
  </si>
  <si>
    <t>Общие</t>
  </si>
  <si>
    <t>Председатель</t>
  </si>
  <si>
    <t>Первый заместитель председателя</t>
  </si>
  <si>
    <t>Заместитель председателя</t>
  </si>
  <si>
    <t>дежурный</t>
  </si>
  <si>
    <t xml:space="preserve">Андижан  </t>
  </si>
  <si>
    <t>Андижон ГНУ</t>
  </si>
  <si>
    <t>Начальник ГНУ</t>
  </si>
  <si>
    <t>ГНИ г.Андижан</t>
  </si>
  <si>
    <t>ГНИ г.Хонобод</t>
  </si>
  <si>
    <t>Олтинкул район ГНИ</t>
  </si>
  <si>
    <t xml:space="preserve">ГНИ Асакинский район </t>
  </si>
  <si>
    <t>Андижон район</t>
  </si>
  <si>
    <t>ГНИ Баликчинский район</t>
  </si>
  <si>
    <t>Буз  район ГНИ</t>
  </si>
  <si>
    <t>Булок Боши район ГНИ</t>
  </si>
  <si>
    <t>Жалақудуқ район ГНИ</t>
  </si>
  <si>
    <t xml:space="preserve">Избоскан район ГНИ </t>
  </si>
  <si>
    <t>Улугнор район ГНИ</t>
  </si>
  <si>
    <t>Кургонтепа район ГНИ</t>
  </si>
  <si>
    <t>Мархамат район ГНИ</t>
  </si>
  <si>
    <t>Пахтаобод район ГНИ</t>
  </si>
  <si>
    <t>Хужаобод район ГНИ</t>
  </si>
  <si>
    <t>Шахрихон район ГНИ</t>
  </si>
  <si>
    <t>Бухоро ГНУ</t>
  </si>
  <si>
    <t>Жиззах ГНУ</t>
  </si>
  <si>
    <t>Арнасой район ГНИ</t>
  </si>
  <si>
    <t>Бахмал район ГНИ</t>
  </si>
  <si>
    <t>Галлаорол район ГНИ</t>
  </si>
  <si>
    <t>Ш.Рашидов район ГНИ</t>
  </si>
  <si>
    <t>Дустлик район ГНИ</t>
  </si>
  <si>
    <t>Зарбдор район ГНИ</t>
  </si>
  <si>
    <t>Зомин район ГНИ</t>
  </si>
  <si>
    <t>Зафаробод район ГНИ</t>
  </si>
  <si>
    <t>Мирзачул район ГНИ</t>
  </si>
  <si>
    <t>Пахтакор район ГНИ</t>
  </si>
  <si>
    <t>Фориш район ГНИ</t>
  </si>
  <si>
    <t>Жиззах город  ГНИ</t>
  </si>
  <si>
    <t>Янгиободрайон ГНИ</t>
  </si>
  <si>
    <t>Қашқадарё ГНУ</t>
  </si>
  <si>
    <t>Қарши город ГНИ</t>
  </si>
  <si>
    <t>Шахрисабз город ГНИ</t>
  </si>
  <si>
    <t>Ғузор район ГНИ</t>
  </si>
  <si>
    <t>Дехқонобод район ГНИ</t>
  </si>
  <si>
    <t>Қамаши район ГНИ</t>
  </si>
  <si>
    <t>Қарши район ГНИ</t>
  </si>
  <si>
    <t>Косон район ГНИ</t>
  </si>
  <si>
    <t>Китоб район ГНИ</t>
  </si>
  <si>
    <t>Муборак район ГНИ</t>
  </si>
  <si>
    <t>Нишон район ГНИ</t>
  </si>
  <si>
    <t>Касби район ГНИ</t>
  </si>
  <si>
    <t>Чироқчи район ГНИ</t>
  </si>
  <si>
    <t>Шахрисабз район ГНИ</t>
  </si>
  <si>
    <t>Яккабоғ район ГНИ</t>
  </si>
  <si>
    <t>Миришкор район ГНИ</t>
  </si>
  <si>
    <t>Навоий ГНУ</t>
  </si>
  <si>
    <t>Навоий город ГНИ</t>
  </si>
  <si>
    <t>Зарафшон город ГНИ</t>
  </si>
  <si>
    <t>Учқудуқ район ГНИ</t>
  </si>
  <si>
    <t>Конимех район ГНИ</t>
  </si>
  <si>
    <t>Кизилтепа район ГНИ</t>
  </si>
  <si>
    <t>Томди район ГНИ</t>
  </si>
  <si>
    <t>Навбахор район ГНИ</t>
  </si>
  <si>
    <t>Хатирчи  район ГНИ</t>
  </si>
  <si>
    <t>Нурота район ГНИ</t>
  </si>
  <si>
    <t>Кармана район ГНИ</t>
  </si>
  <si>
    <t>Ғозғон город ГНИ</t>
  </si>
  <si>
    <t>Наманган ГНУ</t>
  </si>
  <si>
    <t>Наманган город ГНИ</t>
  </si>
  <si>
    <t>Мингбулоқ район ГНИ</t>
  </si>
  <si>
    <t>Косонсой район ГНИ</t>
  </si>
  <si>
    <t>Наманган район ГНИ</t>
  </si>
  <si>
    <t>Норин район ГНИ</t>
  </si>
  <si>
    <t>Поп район ГНИ</t>
  </si>
  <si>
    <t>Тўрақўрғон район ГНИ</t>
  </si>
  <si>
    <t>Уйчи район ГНИ</t>
  </si>
  <si>
    <t>Учқўрғон район ГНИ</t>
  </si>
  <si>
    <t>Чортоқ район ГНИ</t>
  </si>
  <si>
    <t>Чуст район ГНИ</t>
  </si>
  <si>
    <t>Янгиқўрғон район ГНИ</t>
  </si>
  <si>
    <t>Давлатобод район ГНИ</t>
  </si>
  <si>
    <t>Янги Наманган район ГНИ</t>
  </si>
  <si>
    <t>Самарқанд ГНУ</t>
  </si>
  <si>
    <t>Самарқанд город</t>
  </si>
  <si>
    <t xml:space="preserve">Каттақўрғон город </t>
  </si>
  <si>
    <t>Оқдарё район</t>
  </si>
  <si>
    <t>Булунғур район</t>
  </si>
  <si>
    <t>Жомбой район</t>
  </si>
  <si>
    <t xml:space="preserve">Иштихон район </t>
  </si>
  <si>
    <t>Каттақўрғон район</t>
  </si>
  <si>
    <t xml:space="preserve">Қушработ район </t>
  </si>
  <si>
    <t>Нарпай район</t>
  </si>
  <si>
    <t xml:space="preserve">Пайариқ район </t>
  </si>
  <si>
    <t>Пастдарғом район</t>
  </si>
  <si>
    <t>Пахтачи район</t>
  </si>
  <si>
    <t>Самарқанд район</t>
  </si>
  <si>
    <t xml:space="preserve">Нуробод район </t>
  </si>
  <si>
    <t>Тойлоқ район</t>
  </si>
  <si>
    <t>Ургут район</t>
  </si>
  <si>
    <t>Сурхондарё ГНУ</t>
  </si>
  <si>
    <t>Термиз город ГНИ</t>
  </si>
  <si>
    <t>Ангор район ГНИ</t>
  </si>
  <si>
    <t>Олтинсой т. ГНИ</t>
  </si>
  <si>
    <t>Бойсун т ГНИ</t>
  </si>
  <si>
    <t>Музрабод т. ГНИ</t>
  </si>
  <si>
    <t>Денов т. ГНИ</t>
  </si>
  <si>
    <t>Жаркургон т. ГНИ</t>
  </si>
  <si>
    <t>Қумқўрғон т. ГНИ</t>
  </si>
  <si>
    <t>Қизириқ т. ГНИ</t>
  </si>
  <si>
    <t>Сариосиё т. ГНИ</t>
  </si>
  <si>
    <t>Термиз т. ГНИ</t>
  </si>
  <si>
    <t>Шеробод т. ГНИ</t>
  </si>
  <si>
    <t>Шўрчи т. ГНИ</t>
  </si>
  <si>
    <t>Узун т. ГНИ</t>
  </si>
  <si>
    <t>Бандихон т. ГНИ</t>
  </si>
  <si>
    <t>Сирдарё вилоят ГНУ</t>
  </si>
  <si>
    <t>Оқолтин район ГНИ</t>
  </si>
  <si>
    <t>Боёвут район ГНИ</t>
  </si>
  <si>
    <t>Гулистон район ГНИ</t>
  </si>
  <si>
    <t>Мирзаоболд район ГНИ</t>
  </si>
  <si>
    <t>Сайҳунобод район ГНИ</t>
  </si>
  <si>
    <t>Сирдарё район ГНИ</t>
  </si>
  <si>
    <t>Ховос район ГНИ</t>
  </si>
  <si>
    <t>Сардоба район ГНИ</t>
  </si>
  <si>
    <t>Гулистон город ГНИ</t>
  </si>
  <si>
    <t>Ширин город ГНИ</t>
  </si>
  <si>
    <t>Янгиер город ГНИ</t>
  </si>
  <si>
    <t>Тошкент город</t>
  </si>
  <si>
    <t>Тошкент город ГНУ</t>
  </si>
  <si>
    <t xml:space="preserve">Mirobod  район ГНИ         </t>
  </si>
  <si>
    <t xml:space="preserve">Mirzo Ulug‘bek  район ГНИ         </t>
  </si>
  <si>
    <t xml:space="preserve">Yunusobod   район ГНИ         </t>
  </si>
  <si>
    <t xml:space="preserve">Yakkasaroy  район ГНИ         </t>
  </si>
  <si>
    <t xml:space="preserve">Shayxontoxur  район ГНИ         </t>
  </si>
  <si>
    <t xml:space="preserve">Chilonzor  район ГНИ         </t>
  </si>
  <si>
    <t xml:space="preserve">Sergeli  район ГНИ         </t>
  </si>
  <si>
    <t xml:space="preserve">Yashnobod  район ГНИ         </t>
  </si>
  <si>
    <t xml:space="preserve">Olmazor  район ГНИ         </t>
  </si>
  <si>
    <t xml:space="preserve">Uchtepa  район ГНИ         </t>
  </si>
  <si>
    <t xml:space="preserve">Bektemir  район ГНИ         </t>
  </si>
  <si>
    <t>Yangixayot район ГНИ</t>
  </si>
  <si>
    <t>ГНУ</t>
  </si>
  <si>
    <t>Бекобод район</t>
  </si>
  <si>
    <t>Бўка район</t>
  </si>
  <si>
    <t>Бўстонлиқ район</t>
  </si>
  <si>
    <t>Зангиота район</t>
  </si>
  <si>
    <t>Юқоричирчиқ район</t>
  </si>
  <si>
    <t>Қибрай район</t>
  </si>
  <si>
    <t>Оққўрғон район</t>
  </si>
  <si>
    <t>Охонгарон район</t>
  </si>
  <si>
    <t>Паркент район</t>
  </si>
  <si>
    <t>Пискент район</t>
  </si>
  <si>
    <t>Тошкент  район</t>
  </si>
  <si>
    <t>Чиноз район</t>
  </si>
  <si>
    <t>Қуйичирчиқ район</t>
  </si>
  <si>
    <t>Янгийўл район</t>
  </si>
  <si>
    <t>Ангрен город</t>
  </si>
  <si>
    <t>Бекобод город</t>
  </si>
  <si>
    <t>Олмалиқ город</t>
  </si>
  <si>
    <t>Охангарон город</t>
  </si>
  <si>
    <t>Чирчиқ город</t>
  </si>
  <si>
    <t>Нурафшон город</t>
  </si>
  <si>
    <t>Янгийўл город</t>
  </si>
  <si>
    <t>Фарғона ГНУ</t>
  </si>
  <si>
    <t>Қувасой ш. ГНИ</t>
  </si>
  <si>
    <t>Қўқон ш. ГНИ</t>
  </si>
  <si>
    <t>Марғилон ш. ГНИ</t>
  </si>
  <si>
    <t>Фарғона ш. ГНИ</t>
  </si>
  <si>
    <t>Бешариқ т. ГНИ</t>
  </si>
  <si>
    <t>Боғдод т. ГНИ</t>
  </si>
  <si>
    <t>Бувайда т. ГНИ</t>
  </si>
  <si>
    <t>Данғара т. ГНИ</t>
  </si>
  <si>
    <t>Ёзёвон  т. ГНИ</t>
  </si>
  <si>
    <t>Қува т. ГНИ</t>
  </si>
  <si>
    <t>Олтиариқ т. ГНИ</t>
  </si>
  <si>
    <t>Қўштепа т. ГНИ</t>
  </si>
  <si>
    <t>Риштон т. ГНИ</t>
  </si>
  <si>
    <t>Сўх т. ГНИ</t>
  </si>
  <si>
    <t>Тошлоқ т. ГНИ</t>
  </si>
  <si>
    <t>Ўзбекистон т. ГНИ</t>
  </si>
  <si>
    <t>Учкўприк т. ГНИ</t>
  </si>
  <si>
    <t>Фарғона т. ГНИ</t>
  </si>
  <si>
    <t>Фурқат т. ГНИ</t>
  </si>
  <si>
    <t>Хоразм ГНУ</t>
  </si>
  <si>
    <t>Урганч город ГНИ</t>
  </si>
  <si>
    <t>Хива город ГНИ</t>
  </si>
  <si>
    <t>Урганч район ГНИ</t>
  </si>
  <si>
    <t>Хива район ГНИ</t>
  </si>
  <si>
    <t>Хазорасп район ГНИ</t>
  </si>
  <si>
    <t>Гурлан район ГНИ</t>
  </si>
  <si>
    <t>Шовот район ГНИ</t>
  </si>
  <si>
    <t>Янгиариқ район ГНИ</t>
  </si>
  <si>
    <t>Қўшкўпир район ГНИ</t>
  </si>
  <si>
    <t>Боғот район ГНИ</t>
  </si>
  <si>
    <t>Хонқа район ГНИ</t>
  </si>
  <si>
    <t>Янгибозор район ГНИ</t>
  </si>
  <si>
    <t>Тупроққалъа район ГНИ</t>
  </si>
  <si>
    <t>ККР</t>
  </si>
  <si>
    <t>Нукус город ГНИ</t>
  </si>
  <si>
    <t>Амударё район ГНИ</t>
  </si>
  <si>
    <t>Беруний район  ГНИ</t>
  </si>
  <si>
    <t>Бузатов район ГНИ</t>
  </si>
  <si>
    <t>Конликул район ГНИ</t>
  </si>
  <si>
    <t>Кегайли район ГНИ</t>
  </si>
  <si>
    <t>Караозек район ГНИ</t>
  </si>
  <si>
    <t>Кунгирот район ГНИ</t>
  </si>
  <si>
    <t>Муйнок район ГНИ</t>
  </si>
  <si>
    <t>Нукус район ГНИ</t>
  </si>
  <si>
    <t xml:space="preserve">Тахиатош район ГНИ </t>
  </si>
  <si>
    <t>Тахтакупир район ГНИ</t>
  </si>
  <si>
    <t>Турткул район ГНИ</t>
  </si>
  <si>
    <t>Хужайли район ГНИ</t>
  </si>
  <si>
    <t>Чимбой район ГНИ</t>
  </si>
  <si>
    <t>Шумонай район ГНИ</t>
  </si>
  <si>
    <t>Элликала район ГНИ</t>
  </si>
  <si>
    <t>МКН ГНИ</t>
  </si>
  <si>
    <t>Region name</t>
  </si>
  <si>
    <t>Сar name</t>
  </si>
  <si>
    <t>Service Type</t>
  </si>
  <si>
    <t>Working shift</t>
  </si>
  <si>
    <t>Engine power</t>
  </si>
  <si>
    <t>amount</t>
  </si>
  <si>
    <t>Fuel consumption per 100 км (liter)</t>
  </si>
  <si>
    <t xml:space="preserve">Total traffic limit in 1 quarter </t>
  </si>
  <si>
    <t xml:space="preserve">Fuel consumption in 1 quarter (liter) </t>
  </si>
  <si>
    <t xml:space="preserve">The price of 1 liter of gasoline </t>
  </si>
  <si>
    <t xml:space="preserve">Тotal cost 
</t>
  </si>
  <si>
    <t>The price of 1 cub. of gas</t>
  </si>
  <si>
    <t>Fuel consumption per 100 км (сub)</t>
  </si>
  <si>
    <t>Total traffic limit in 1 quarter  (куб)</t>
  </si>
  <si>
    <t>State tax administrations and State tax inspections</t>
  </si>
  <si>
    <t>STC</t>
  </si>
  <si>
    <t>Chairman</t>
  </si>
  <si>
    <t>First Deputy Chairman</t>
  </si>
  <si>
    <t>Vice-chairman</t>
  </si>
  <si>
    <t>duty</t>
  </si>
  <si>
    <t>Андижон STА</t>
  </si>
  <si>
    <t>Начальник STА</t>
  </si>
  <si>
    <t>STI Андижан city</t>
  </si>
  <si>
    <t>STI Хонобод city</t>
  </si>
  <si>
    <t>Олтинкул district STI</t>
  </si>
  <si>
    <t xml:space="preserve">STI Асака district </t>
  </si>
  <si>
    <t>Андижон district</t>
  </si>
  <si>
    <t>STI Баликчинский district</t>
  </si>
  <si>
    <t>Буз  district STI</t>
  </si>
  <si>
    <t>Булок Боши district STI</t>
  </si>
  <si>
    <t>Жалақудуқ district STI</t>
  </si>
  <si>
    <t xml:space="preserve">Избоскан district STI </t>
  </si>
  <si>
    <t>Улугнор district STI</t>
  </si>
  <si>
    <t>Кургонтепа district STI</t>
  </si>
  <si>
    <t>Мархамат district STI</t>
  </si>
  <si>
    <t>Пахтаобод district STI</t>
  </si>
  <si>
    <t>Хужаобод district STI</t>
  </si>
  <si>
    <t>Шахрихон district STI</t>
  </si>
  <si>
    <t>Бухоро STА</t>
  </si>
  <si>
    <t>Бухоро city</t>
  </si>
  <si>
    <t>Когон city</t>
  </si>
  <si>
    <t>Олот district</t>
  </si>
  <si>
    <t>Бухоро district</t>
  </si>
  <si>
    <t>Вобкент district</t>
  </si>
  <si>
    <t>Ғиждувон district</t>
  </si>
  <si>
    <t>Когон district</t>
  </si>
  <si>
    <t>Қоракўл district</t>
  </si>
  <si>
    <t>Пешку district</t>
  </si>
  <si>
    <t>Ромитан district</t>
  </si>
  <si>
    <t>Жондор district</t>
  </si>
  <si>
    <t>Шофиркон district</t>
  </si>
  <si>
    <t>Қоровулбозор district</t>
  </si>
  <si>
    <t>Жиззах STА</t>
  </si>
  <si>
    <t>Арнасой district STI</t>
  </si>
  <si>
    <t>Бахмал district STI</t>
  </si>
  <si>
    <t>Галлаорол district STI</t>
  </si>
  <si>
    <t>Ш.Рашидов district STI</t>
  </si>
  <si>
    <t>Дустлик district STI</t>
  </si>
  <si>
    <t>Зарбдор district STI</t>
  </si>
  <si>
    <t>Зомин district STI</t>
  </si>
  <si>
    <t>Зафаробод district STI</t>
  </si>
  <si>
    <t>Мирзачул district STI</t>
  </si>
  <si>
    <t>Пахтакор district STI</t>
  </si>
  <si>
    <t>Фориш district STI</t>
  </si>
  <si>
    <t>Жиззах city  STI</t>
  </si>
  <si>
    <t>Янгиободdistrict STI</t>
  </si>
  <si>
    <t>Қашқадарё STА</t>
  </si>
  <si>
    <t>Қарши city STI</t>
  </si>
  <si>
    <t>Шахрисабз city STI</t>
  </si>
  <si>
    <t>Ғузор district STI</t>
  </si>
  <si>
    <t>Дехқонобод district STI</t>
  </si>
  <si>
    <t>Қамаши district STI</t>
  </si>
  <si>
    <t>Қарши district STI</t>
  </si>
  <si>
    <t>Косон district STI</t>
  </si>
  <si>
    <t>Китоб district STI</t>
  </si>
  <si>
    <t>Муборак district STI</t>
  </si>
  <si>
    <t>Нишон district STI</t>
  </si>
  <si>
    <t>Касби district STI</t>
  </si>
  <si>
    <t>Чироқчи district STI</t>
  </si>
  <si>
    <t>Шахрисабз district STI</t>
  </si>
  <si>
    <t>Яккабоғ district STI</t>
  </si>
  <si>
    <t>Миришкор district STI</t>
  </si>
  <si>
    <t>Навоий STА</t>
  </si>
  <si>
    <t>Навоий city STI</t>
  </si>
  <si>
    <t>Зарафшон city STI</t>
  </si>
  <si>
    <t>Учқудуқ district STI</t>
  </si>
  <si>
    <t>Конимех district STI</t>
  </si>
  <si>
    <t>Кизилтепа district STI</t>
  </si>
  <si>
    <t>Томди district STI</t>
  </si>
  <si>
    <t>Навбахор district STI</t>
  </si>
  <si>
    <t>Хатирчи  district STI</t>
  </si>
  <si>
    <t>Нурота district STI</t>
  </si>
  <si>
    <t>Кармана district STI</t>
  </si>
  <si>
    <t>Ғозғон city STI</t>
  </si>
  <si>
    <t>Наманган STА</t>
  </si>
  <si>
    <t>Наманган city STI</t>
  </si>
  <si>
    <t>Мингбулоқ district STI</t>
  </si>
  <si>
    <t>Косонсой district STI</t>
  </si>
  <si>
    <t>Наманган district STI</t>
  </si>
  <si>
    <t>Норин district STI</t>
  </si>
  <si>
    <t>Поп district STI</t>
  </si>
  <si>
    <t>Тўрақўрғон district STI</t>
  </si>
  <si>
    <t>Уйчи district STI</t>
  </si>
  <si>
    <t>Учқўрғон district STI</t>
  </si>
  <si>
    <t>Чортоқ district STI</t>
  </si>
  <si>
    <t>Чуст district STI</t>
  </si>
  <si>
    <t>Янгиқўрғон district STI</t>
  </si>
  <si>
    <t>Давлатобод district STI</t>
  </si>
  <si>
    <t>Янги Наманган district STI</t>
  </si>
  <si>
    <t>Самарқанд STА</t>
  </si>
  <si>
    <t>Самарқанд city</t>
  </si>
  <si>
    <t xml:space="preserve">Каттақўрғон city </t>
  </si>
  <si>
    <t>Оқдарё district</t>
  </si>
  <si>
    <t>Булунғур district</t>
  </si>
  <si>
    <t>Жомбой district</t>
  </si>
  <si>
    <t xml:space="preserve">Иштихон district </t>
  </si>
  <si>
    <t>Каттақўрғон district</t>
  </si>
  <si>
    <t xml:space="preserve">Қушработ district </t>
  </si>
  <si>
    <t>Нарпай district</t>
  </si>
  <si>
    <t xml:space="preserve">Пайариқ district </t>
  </si>
  <si>
    <t>Пастдарғом district</t>
  </si>
  <si>
    <t>Пахтачи district</t>
  </si>
  <si>
    <t>Самарқанд district</t>
  </si>
  <si>
    <t xml:space="preserve">Нуробод district </t>
  </si>
  <si>
    <t>Тойлоқ district</t>
  </si>
  <si>
    <t>Ургут district</t>
  </si>
  <si>
    <t>Сурхондарё STА</t>
  </si>
  <si>
    <t>Термиз city STI</t>
  </si>
  <si>
    <t>Ангор district STI</t>
  </si>
  <si>
    <t>Олтинсой district STI</t>
  </si>
  <si>
    <t>Бойсун district STI</t>
  </si>
  <si>
    <t>Музрабод district STI</t>
  </si>
  <si>
    <t>Денов district STI</t>
  </si>
  <si>
    <t>Жаркургон district STI</t>
  </si>
  <si>
    <t>Қумқўрғон district STI</t>
  </si>
  <si>
    <t>Қизириқ district STI</t>
  </si>
  <si>
    <t>Сариосиё district STI</t>
  </si>
  <si>
    <t>Термиз district STI</t>
  </si>
  <si>
    <t>Шеробод district STI</t>
  </si>
  <si>
    <t>Шўрчи district STI</t>
  </si>
  <si>
    <t>Узун district STI</t>
  </si>
  <si>
    <t>Бандихон district STI</t>
  </si>
  <si>
    <t>Сирдарё вилоят STА</t>
  </si>
  <si>
    <t>Оқолтин district STI</t>
  </si>
  <si>
    <t>Боёвут district STI</t>
  </si>
  <si>
    <t>Гулистон district STI</t>
  </si>
  <si>
    <t>Мирзаоболд district STI</t>
  </si>
  <si>
    <t>Сайҳунобод district STI</t>
  </si>
  <si>
    <t>Сирдарё district STI</t>
  </si>
  <si>
    <t>Ховос district STI</t>
  </si>
  <si>
    <t>Сардоба district STI</t>
  </si>
  <si>
    <t>Гулистон city STI</t>
  </si>
  <si>
    <t>Ширин city STI</t>
  </si>
  <si>
    <t>Янгиер city STI</t>
  </si>
  <si>
    <t>Тошкент city</t>
  </si>
  <si>
    <t>Тошкент city STА</t>
  </si>
  <si>
    <t xml:space="preserve">Mirobod  district STI         </t>
  </si>
  <si>
    <t xml:space="preserve">Mirzo Ulug‘bek  district STI         </t>
  </si>
  <si>
    <t xml:space="preserve">Yunusobod   district STI         </t>
  </si>
  <si>
    <t xml:space="preserve">Yakkasaroy  district STI         </t>
  </si>
  <si>
    <t xml:space="preserve">Shayxontoxur  district STI         </t>
  </si>
  <si>
    <t xml:space="preserve">Chilonzor  district STI         </t>
  </si>
  <si>
    <t xml:space="preserve">Sergeli  district STI         </t>
  </si>
  <si>
    <t xml:space="preserve">Yashnobod  district STI         </t>
  </si>
  <si>
    <t xml:space="preserve">Olmazor  district STI         </t>
  </si>
  <si>
    <t xml:space="preserve">Uchtepa  district STI         </t>
  </si>
  <si>
    <t xml:space="preserve">Bektemir  district STI         </t>
  </si>
  <si>
    <t>Yangixayot district STI</t>
  </si>
  <si>
    <t>STА</t>
  </si>
  <si>
    <t>Бекобод district</t>
  </si>
  <si>
    <t>Бўка district</t>
  </si>
  <si>
    <t>Бўстонлиқ district</t>
  </si>
  <si>
    <t>Зангиота district</t>
  </si>
  <si>
    <t>Юқоричирчиқ district</t>
  </si>
  <si>
    <t>Қибрай district</t>
  </si>
  <si>
    <t>Оққўрғон district</t>
  </si>
  <si>
    <t>Охонгарон district</t>
  </si>
  <si>
    <t>Паркент district</t>
  </si>
  <si>
    <t>Пискент district</t>
  </si>
  <si>
    <t>Тошкент  district</t>
  </si>
  <si>
    <t>Чиноз district</t>
  </si>
  <si>
    <t>Қуйичирчиқ district</t>
  </si>
  <si>
    <t>Янгийўл district</t>
  </si>
  <si>
    <t>Ангрен city</t>
  </si>
  <si>
    <t>Бекобод city</t>
  </si>
  <si>
    <t>Олмалиқ city</t>
  </si>
  <si>
    <t>Охангарон city</t>
  </si>
  <si>
    <t>Чирчиқ city</t>
  </si>
  <si>
    <t>Нурафшон city</t>
  </si>
  <si>
    <t>Янгийўл city</t>
  </si>
  <si>
    <t>Фарғона STА</t>
  </si>
  <si>
    <t>Қувасой city STI</t>
  </si>
  <si>
    <t>Қўқон city STI</t>
  </si>
  <si>
    <t>Марғилон city STI</t>
  </si>
  <si>
    <t>Фарғона city STI</t>
  </si>
  <si>
    <t>Бешариқ district STI</t>
  </si>
  <si>
    <t>Боғдод district STI</t>
  </si>
  <si>
    <t>Бувайда district STI</t>
  </si>
  <si>
    <t>Данғара district STI</t>
  </si>
  <si>
    <t>Ёзёвон  district STI</t>
  </si>
  <si>
    <t>Қува district STI</t>
  </si>
  <si>
    <t>Олтиариқ district STI</t>
  </si>
  <si>
    <t>Қўштепа district STI</t>
  </si>
  <si>
    <t>Риштон district STI</t>
  </si>
  <si>
    <t>Сўх district STI</t>
  </si>
  <si>
    <t>Тошлоқ district STI</t>
  </si>
  <si>
    <t>Ўзбекистон district STI</t>
  </si>
  <si>
    <t>Учкўприк district STI</t>
  </si>
  <si>
    <t>Фарғона district STI</t>
  </si>
  <si>
    <t>Фурқат district STI</t>
  </si>
  <si>
    <t>Хоразм STА</t>
  </si>
  <si>
    <t>Урганч city STI</t>
  </si>
  <si>
    <t>Хива city STI</t>
  </si>
  <si>
    <t>Урганч district STI</t>
  </si>
  <si>
    <t>Хива district STI</t>
  </si>
  <si>
    <t>Хазорасп district STI</t>
  </si>
  <si>
    <t>Гурлан district STI</t>
  </si>
  <si>
    <t>Шовот district STI</t>
  </si>
  <si>
    <t>Янгиариқ district STI</t>
  </si>
  <si>
    <t>Қўшкўпир district STI</t>
  </si>
  <si>
    <t>Боғот district STI</t>
  </si>
  <si>
    <t>Хонқа district STI</t>
  </si>
  <si>
    <t>Янгибозор district STI</t>
  </si>
  <si>
    <t>Тупроққалъа district STI</t>
  </si>
  <si>
    <t>Нукус city STI</t>
  </si>
  <si>
    <t>Амударё district STI</t>
  </si>
  <si>
    <t>Беруний district  STI</t>
  </si>
  <si>
    <t>Бузатов district STI</t>
  </si>
  <si>
    <t>Конликул district STI</t>
  </si>
  <si>
    <t>Кегайли district STI</t>
  </si>
  <si>
    <t>Караозек district STI</t>
  </si>
  <si>
    <t>Кунгирот district STI</t>
  </si>
  <si>
    <t>Муйнок district STI</t>
  </si>
  <si>
    <t>Нукус district STI</t>
  </si>
  <si>
    <t xml:space="preserve">Тахиатош district STI </t>
  </si>
  <si>
    <t>Тахтакупир district STI</t>
  </si>
  <si>
    <t>Турткул district STI</t>
  </si>
  <si>
    <t>Хужайли district STI</t>
  </si>
  <si>
    <t>Чимбой district STI</t>
  </si>
  <si>
    <t>Шумонай district STI</t>
  </si>
  <si>
    <t>Элликала district STI</t>
  </si>
  <si>
    <t>IMT STI</t>
  </si>
  <si>
    <t>Сақлаш харажатлари</t>
  </si>
  <si>
    <t>Автошина харажатлари</t>
  </si>
  <si>
    <t>Мой харажатлари</t>
  </si>
  <si>
    <t>Таъмирлаш харажатлари</t>
  </si>
  <si>
    <t>Андижон</t>
  </si>
  <si>
    <t>Бухоро шахар</t>
  </si>
  <si>
    <t>Когон шахар</t>
  </si>
  <si>
    <t>Олот туман</t>
  </si>
  <si>
    <t>Бухоро туман</t>
  </si>
  <si>
    <t>Вобкент туман</t>
  </si>
  <si>
    <t>Ғиждувон туман</t>
  </si>
  <si>
    <t>Когон туман</t>
  </si>
  <si>
    <t>Қоракўл туман</t>
  </si>
  <si>
    <t>Пешку туман</t>
  </si>
  <si>
    <t>Ромитан туман</t>
  </si>
  <si>
    <t>Жондор туман</t>
  </si>
  <si>
    <t>Шофиркон туман</t>
  </si>
  <si>
    <t>Қоровулбозор туман</t>
  </si>
  <si>
    <t xml:space="preserve">Ғазғон шаҳар ДСИ </t>
  </si>
  <si>
    <t>735 0</t>
  </si>
  <si>
    <t>Олтинсой туман ДСИ</t>
  </si>
  <si>
    <t>Бойсун туман ДСИ</t>
  </si>
  <si>
    <t>Музрабод туман ДСИ</t>
  </si>
  <si>
    <t>Денов туман ДСИ</t>
  </si>
  <si>
    <t>Жаркургон туман ДСИ</t>
  </si>
  <si>
    <t>Қумқўрғон туман ДСИ</t>
  </si>
  <si>
    <t>Қизириқ туман ДСИ</t>
  </si>
  <si>
    <t>Сариосиё туман ДСИ</t>
  </si>
  <si>
    <t>Термиз туман ДСИ</t>
  </si>
  <si>
    <t>Шеробод туман ДСИ</t>
  </si>
  <si>
    <t>Шўрчи туман ДСИ</t>
  </si>
  <si>
    <t>Узун туман ДСИ</t>
  </si>
  <si>
    <t>Бандихон туман ДСИ</t>
  </si>
  <si>
    <t>Қувасой шахар ДСИ</t>
  </si>
  <si>
    <t>Қўқон шахар ДСИ</t>
  </si>
  <si>
    <t>Марғилон шахар ДСИ</t>
  </si>
  <si>
    <t>Фарғона шахар ДСИ</t>
  </si>
  <si>
    <t>Бешариқ туман ДСИ</t>
  </si>
  <si>
    <t>Боғдод шахар ДСИ</t>
  </si>
  <si>
    <t>Бувайда шахар ДСИ</t>
  </si>
  <si>
    <t>Данғара шахар ДСИ</t>
  </si>
  <si>
    <t>Ёзёвон  шахар ДСИ</t>
  </si>
  <si>
    <t>Қува шахар ДСИ</t>
  </si>
  <si>
    <t>Олтиариқ шахар ДСИ</t>
  </si>
  <si>
    <t>Қўштепа шахар ДСИ</t>
  </si>
  <si>
    <t>Риштон шахар ДСИ</t>
  </si>
  <si>
    <t>Сўх шахар ДСИ</t>
  </si>
  <si>
    <t>Тошлоқ шахар ДСИ</t>
  </si>
  <si>
    <t>Ўзбекистон шахар ДСИ</t>
  </si>
  <si>
    <t>Учкўприк шахар ДСИ</t>
  </si>
  <si>
    <t>Фурқат шахар ДСИ</t>
  </si>
  <si>
    <t xml:space="preserve">ҚҚР </t>
  </si>
  <si>
    <t>ККР ДСБ</t>
  </si>
  <si>
    <t>Затраты на хранение</t>
  </si>
  <si>
    <t>Стоимость шин</t>
  </si>
  <si>
    <t>Расходы замена масла</t>
  </si>
  <si>
    <t>Стоимость ремонта</t>
  </si>
  <si>
    <t>Андижон город ГНИ</t>
  </si>
  <si>
    <t>Хонобод город ГНИ</t>
  </si>
  <si>
    <t>Асака район ГНИ</t>
  </si>
  <si>
    <t>Андижон район ГНИ</t>
  </si>
  <si>
    <t>Баликчи район ГНИ</t>
  </si>
  <si>
    <t>Бухоро город</t>
  </si>
  <si>
    <t>Когон город</t>
  </si>
  <si>
    <t>Олот район</t>
  </si>
  <si>
    <t>Бухоро район</t>
  </si>
  <si>
    <t>Вобкент район</t>
  </si>
  <si>
    <t>Ғиждувон район</t>
  </si>
  <si>
    <t>Когон район</t>
  </si>
  <si>
    <t>Қоракўл район</t>
  </si>
  <si>
    <t>Пешку район</t>
  </si>
  <si>
    <t>Ромитан район</t>
  </si>
  <si>
    <t>Жондор район</t>
  </si>
  <si>
    <t>Шофиркон район</t>
  </si>
  <si>
    <t>Қоровулбозор район</t>
  </si>
  <si>
    <t xml:space="preserve">Ғазғон город ГНИ </t>
  </si>
  <si>
    <t>Самарқанд ВГНУ</t>
  </si>
  <si>
    <t>Оқдарё райони</t>
  </si>
  <si>
    <t>Булунғур райони</t>
  </si>
  <si>
    <t>Жомбой райони</t>
  </si>
  <si>
    <t xml:space="preserve">Иштихон райони </t>
  </si>
  <si>
    <t>Каттақўрғон райони</t>
  </si>
  <si>
    <t xml:space="preserve">Қушработ райони </t>
  </si>
  <si>
    <t>Нарпай райони</t>
  </si>
  <si>
    <t xml:space="preserve">Пайариқ райони </t>
  </si>
  <si>
    <t>Пастдарғом райони</t>
  </si>
  <si>
    <t>Пахтачи райони</t>
  </si>
  <si>
    <t>Самарқанд райони</t>
  </si>
  <si>
    <t xml:space="preserve">Нуробод райони </t>
  </si>
  <si>
    <t>Тойлоқ райони</t>
  </si>
  <si>
    <t>Ургут райони</t>
  </si>
  <si>
    <t>Термиз город</t>
  </si>
  <si>
    <t>Ангор район</t>
  </si>
  <si>
    <t>Олтинсой район ГНИ</t>
  </si>
  <si>
    <t>Бойсун район ГНИ</t>
  </si>
  <si>
    <t>Музрабод район ГНИ</t>
  </si>
  <si>
    <t>Денов район ГНИ</t>
  </si>
  <si>
    <t>Жаркургон район ГНИ</t>
  </si>
  <si>
    <t>Қумқўрғон район ГНИ</t>
  </si>
  <si>
    <t>Қизириқ район ГНИ</t>
  </si>
  <si>
    <t>Сариосиё район ГНИ</t>
  </si>
  <si>
    <t>Термиз район ГНИ</t>
  </si>
  <si>
    <t>Шеробод район ГНИ</t>
  </si>
  <si>
    <t>Шўрчи район ГНИ</t>
  </si>
  <si>
    <t>Узун район ГНИ</t>
  </si>
  <si>
    <t>Бандихон район ГНИ</t>
  </si>
  <si>
    <t>Mirobod район DSI</t>
  </si>
  <si>
    <t>Mirzo Ulug‘bek район DSI</t>
  </si>
  <si>
    <t>Yunusobod  район DSI</t>
  </si>
  <si>
    <t>Yakkasaroy район DSI</t>
  </si>
  <si>
    <t>Shayxontoxur район DSI</t>
  </si>
  <si>
    <t>Chilonzor район DSI</t>
  </si>
  <si>
    <t>Sergeli район DSI</t>
  </si>
  <si>
    <t>Yashnobod район DSI</t>
  </si>
  <si>
    <t>Olmazor район DSI</t>
  </si>
  <si>
    <t>Uchtepa район DSI</t>
  </si>
  <si>
    <t>Bektemir район DSI</t>
  </si>
  <si>
    <t>Бекобод райони</t>
  </si>
  <si>
    <t>Бўка райони</t>
  </si>
  <si>
    <t>Бўстонлиқ райони</t>
  </si>
  <si>
    <t>Зангиота райони</t>
  </si>
  <si>
    <t>Қибрай райони</t>
  </si>
  <si>
    <t>Оққўрғон райони</t>
  </si>
  <si>
    <t>Охонгарон райони</t>
  </si>
  <si>
    <t>Паркент райони</t>
  </si>
  <si>
    <t>Пискент райони</t>
  </si>
  <si>
    <t>Тошкент  райони</t>
  </si>
  <si>
    <t>Чиноз райони</t>
  </si>
  <si>
    <t>Янгийўл райони</t>
  </si>
  <si>
    <t>Фарғона ВГНУ</t>
  </si>
  <si>
    <t>Қувасой город ГНИ</t>
  </si>
  <si>
    <t>Қўқон город ГНИ</t>
  </si>
  <si>
    <t>Марғилон город ГНИ</t>
  </si>
  <si>
    <t>Фарғона город ГНИ</t>
  </si>
  <si>
    <t>Бешариқ район ГНИ</t>
  </si>
  <si>
    <t>Боғдод город ГНИ</t>
  </si>
  <si>
    <t>Бувайда город ГНИ</t>
  </si>
  <si>
    <t>Данғара город ГНИ</t>
  </si>
  <si>
    <t>Ёзёвон  город ГНИ</t>
  </si>
  <si>
    <t>Қува город ГНИ</t>
  </si>
  <si>
    <t>Олтиариқ город ГНИ</t>
  </si>
  <si>
    <t>Қўштепа город ГНИ</t>
  </si>
  <si>
    <t>Риштон город ГНИ</t>
  </si>
  <si>
    <t>Сўх город ГНИ</t>
  </si>
  <si>
    <t>Тошлоқ город ГНИ</t>
  </si>
  <si>
    <t>Ўзбекистон город ГНИ</t>
  </si>
  <si>
    <t>Учкўприк город ГНИ</t>
  </si>
  <si>
    <t>Фурқат город ГНИ</t>
  </si>
  <si>
    <t>Хоразм вилоят ГНУ</t>
  </si>
  <si>
    <t>ККР ГНУ</t>
  </si>
  <si>
    <t>Storage costs</t>
  </si>
  <si>
    <t>Tire cost</t>
  </si>
  <si>
    <t>Oil change costs</t>
  </si>
  <si>
    <t>Repair cost</t>
  </si>
  <si>
    <t>Андижон город STI</t>
  </si>
  <si>
    <t>Хонобод город STI</t>
  </si>
  <si>
    <t>Олтинкул район STI</t>
  </si>
  <si>
    <t>Асака район STI</t>
  </si>
  <si>
    <t>Андижон район STI</t>
  </si>
  <si>
    <t>Баликчи район STI</t>
  </si>
  <si>
    <t>Буз  район STI</t>
  </si>
  <si>
    <t>Булок Боши район STI</t>
  </si>
  <si>
    <t>Жалақудуқ район STI</t>
  </si>
  <si>
    <t xml:space="preserve">Избоскан район STI </t>
  </si>
  <si>
    <t>Улугнор район STI</t>
  </si>
  <si>
    <t>Кургонтепа район STI</t>
  </si>
  <si>
    <t>Мархамат район STI</t>
  </si>
  <si>
    <t>Пахтаобод район STI</t>
  </si>
  <si>
    <t>Хужаобод район STI</t>
  </si>
  <si>
    <t>Шахрихон район STI</t>
  </si>
  <si>
    <t>Арнасой район STI</t>
  </si>
  <si>
    <t>Бахмал район STI</t>
  </si>
  <si>
    <t>Галлаорол район STI</t>
  </si>
  <si>
    <t>Ш.Рашидов район STI</t>
  </si>
  <si>
    <t>Дустлик район STI</t>
  </si>
  <si>
    <t>Зарбдор район STI</t>
  </si>
  <si>
    <t>Зомин район STI</t>
  </si>
  <si>
    <t>Зафаробод район STI</t>
  </si>
  <si>
    <t>Мирзачул район STI</t>
  </si>
  <si>
    <t>Пахтакор район STI</t>
  </si>
  <si>
    <t>Фориш район STI</t>
  </si>
  <si>
    <t>Жиззах город  STI</t>
  </si>
  <si>
    <t>Янгиободрайон STI</t>
  </si>
  <si>
    <t>Қарши город STI</t>
  </si>
  <si>
    <t>Шахрисабз город STI</t>
  </si>
  <si>
    <t>Ғузор район STI</t>
  </si>
  <si>
    <t>Дехқонобод район STI</t>
  </si>
  <si>
    <t>Қамаши район STI</t>
  </si>
  <si>
    <t>Қарши район STI</t>
  </si>
  <si>
    <t>Косон район STI</t>
  </si>
  <si>
    <t>Китоб район STI</t>
  </si>
  <si>
    <t>Муборак район STI</t>
  </si>
  <si>
    <t>Нишон район STI</t>
  </si>
  <si>
    <t>Касби район STI</t>
  </si>
  <si>
    <t>Чироқчи район STI</t>
  </si>
  <si>
    <t>Шахрисабз район STI</t>
  </si>
  <si>
    <t>Яккабоғ район STI</t>
  </si>
  <si>
    <t>Миришкор район STI</t>
  </si>
  <si>
    <t>Навоий город STI</t>
  </si>
  <si>
    <t>Зарафшон город STI</t>
  </si>
  <si>
    <t>Учқудуқ район STI</t>
  </si>
  <si>
    <t>Конимех район STI</t>
  </si>
  <si>
    <t>Кизилтепа район STI</t>
  </si>
  <si>
    <t>Томди район STI</t>
  </si>
  <si>
    <t>Навбахор район STI</t>
  </si>
  <si>
    <t>Хатирчи  район STI</t>
  </si>
  <si>
    <t>Нурота район STI</t>
  </si>
  <si>
    <t>Кармана район STI</t>
  </si>
  <si>
    <t xml:space="preserve">Ғазғон город STI </t>
  </si>
  <si>
    <t>Наманган город STI</t>
  </si>
  <si>
    <t>Мингбулоқ район STI</t>
  </si>
  <si>
    <t>Косонсой район STI</t>
  </si>
  <si>
    <t>Наманган район STI</t>
  </si>
  <si>
    <t>Норин район STI</t>
  </si>
  <si>
    <t>Поп район STI</t>
  </si>
  <si>
    <t>Тўрақўрғон район STI</t>
  </si>
  <si>
    <t>Уйчи район STI</t>
  </si>
  <si>
    <t>Учқўрғон район STI</t>
  </si>
  <si>
    <t>Чортоқ район STI</t>
  </si>
  <si>
    <t>Чуст район STI</t>
  </si>
  <si>
    <t>Янгиқўрғон район STI</t>
  </si>
  <si>
    <t>Давлатобод район STI</t>
  </si>
  <si>
    <t>Янги Наманган район STI</t>
  </si>
  <si>
    <t>Самарқанд ВSTА</t>
  </si>
  <si>
    <t>Олтинсой район STI</t>
  </si>
  <si>
    <t>Бойсун район STI</t>
  </si>
  <si>
    <t>Музрабод район STI</t>
  </si>
  <si>
    <t>Денов район STI</t>
  </si>
  <si>
    <t>Жаркургон район STI</t>
  </si>
  <si>
    <t>Қумқўрғон район STI</t>
  </si>
  <si>
    <t>Қизириқ район STI</t>
  </si>
  <si>
    <t>Сариосиё район STI</t>
  </si>
  <si>
    <t>Термиз район STI</t>
  </si>
  <si>
    <t>Шеробод район STI</t>
  </si>
  <si>
    <t>Шўрчи район STI</t>
  </si>
  <si>
    <t>Узун район STI</t>
  </si>
  <si>
    <t>Бандихон район STI</t>
  </si>
  <si>
    <t>Оқолтин район STI</t>
  </si>
  <si>
    <t>Боёвут район STI</t>
  </si>
  <si>
    <t>Гулистон район STI</t>
  </si>
  <si>
    <t>Мирзаоболд район STI</t>
  </si>
  <si>
    <t>Сайҳунобод район STI</t>
  </si>
  <si>
    <t>Сирдарё район STI</t>
  </si>
  <si>
    <t>Ховос район STI</t>
  </si>
  <si>
    <t>Сардоба район STI</t>
  </si>
  <si>
    <t>Гулистон город STI</t>
  </si>
  <si>
    <t>Ширин город STI</t>
  </si>
  <si>
    <t>Янгиер город STI</t>
  </si>
  <si>
    <t>Тошкент город STА</t>
  </si>
  <si>
    <t>Фарғона ВSTА</t>
  </si>
  <si>
    <t>Қувасой город STI</t>
  </si>
  <si>
    <t>Қўқон город STI</t>
  </si>
  <si>
    <t>Марғилон город STI</t>
  </si>
  <si>
    <t>Фарғона город STI</t>
  </si>
  <si>
    <t>Бешариқ район STI</t>
  </si>
  <si>
    <t>Боғдод город STI</t>
  </si>
  <si>
    <t>Бувайда город STI</t>
  </si>
  <si>
    <t>Данғара город STI</t>
  </si>
  <si>
    <t>Ёзёвон  город STI</t>
  </si>
  <si>
    <t>Қува город STI</t>
  </si>
  <si>
    <t>Олтиариқ город STI</t>
  </si>
  <si>
    <t>Қўштепа город STI</t>
  </si>
  <si>
    <t>Риштон город STI</t>
  </si>
  <si>
    <t>Сўх город STI</t>
  </si>
  <si>
    <t>Тошлоқ город STI</t>
  </si>
  <si>
    <t>Ўзбекистон город STI</t>
  </si>
  <si>
    <t>Учкўприк город STI</t>
  </si>
  <si>
    <t>Фурқат город STI</t>
  </si>
  <si>
    <t>Хоразм вилоят STА</t>
  </si>
  <si>
    <t>Урганч город STI</t>
  </si>
  <si>
    <t>Хива город STI</t>
  </si>
  <si>
    <t>Урганч район STI</t>
  </si>
  <si>
    <t>Хива район STI</t>
  </si>
  <si>
    <t>Хазорасп район STI</t>
  </si>
  <si>
    <t>Гурлан район STI</t>
  </si>
  <si>
    <t>Шовот район STI</t>
  </si>
  <si>
    <t>Янгиариқ район STI</t>
  </si>
  <si>
    <t>Қўшкўпир район STI</t>
  </si>
  <si>
    <t>Боғот район STI</t>
  </si>
  <si>
    <t>Хонқа район STI</t>
  </si>
  <si>
    <t>Янгибозор район STI</t>
  </si>
  <si>
    <t>Тупроққалъа район STI</t>
  </si>
  <si>
    <t>ККР STА</t>
  </si>
  <si>
    <t>Нукус город STI</t>
  </si>
  <si>
    <t>Амударё район STI</t>
  </si>
  <si>
    <t>Беруний район  STI</t>
  </si>
  <si>
    <t>Бузатов район STI</t>
  </si>
  <si>
    <t>Конликул район STI</t>
  </si>
  <si>
    <t>Кегайли район STI</t>
  </si>
  <si>
    <t>Караозек район STI</t>
  </si>
  <si>
    <t>Кунгирот район STI</t>
  </si>
  <si>
    <t>Муйнок район STI</t>
  </si>
  <si>
    <t>Нукус район STI</t>
  </si>
  <si>
    <t xml:space="preserve">Тахиатош район STI </t>
  </si>
  <si>
    <t>Тахтакупир район STI</t>
  </si>
  <si>
    <t>Турткул район STI</t>
  </si>
  <si>
    <t>Хужайли район STI</t>
  </si>
  <si>
    <t>Чимбой район STI</t>
  </si>
  <si>
    <t>Шумонай район STI</t>
  </si>
  <si>
    <t>Элликала район STI</t>
  </si>
  <si>
    <t>Давлат солиқ қўмитасининг биносини мукаммал тамирлаш ва жиҳозлаш объектнинг 95 %гача бўлган қарздорлиги</t>
  </si>
  <si>
    <t>2020-2022 йиллар</t>
  </si>
  <si>
    <t>Хўжайли тумани ДСИ маъмурий биноси қурилиши</t>
  </si>
  <si>
    <t>Қорақалпоғистон Республикаси давлат солиқ бошқармаси</t>
  </si>
  <si>
    <t>"Меъмор Хўжайли" МЧЖ</t>
  </si>
  <si>
    <t>Қашқадарё вилоят давлат солиқ бошқармаси</t>
  </si>
  <si>
    <t>"Долгоплюс" МЧЖ</t>
  </si>
  <si>
    <t>"Оғабек" МЧЖ</t>
  </si>
  <si>
    <t>Қашқадарё вилояти давлат солиқ бошқармаси учун янги ошхона қурилиши</t>
  </si>
  <si>
    <t>Тошкент вилоят давлат солиқ бошқармаси</t>
  </si>
  <si>
    <t>"151-Қурилиш монтаж поиезди" МЧЖ</t>
  </si>
  <si>
    <t xml:space="preserve">"EXSPRESS DAVR INVEST" МЧЖ </t>
  </si>
  <si>
    <t>Чирчиқ шаҳар давлат солиқ инспекцияси учун янги маъмурий бино қурилиши</t>
  </si>
  <si>
    <r>
      <t xml:space="preserve">Ўзбекистон Республикаси Давлат солиқ қўмитаси ва ҳудудий давлат хизмати органларида капитал қўйилмалар ҳисобидан 
</t>
    </r>
    <r>
      <rPr>
        <b/>
        <sz val="11"/>
        <color rgb="FFFF0000"/>
        <rFont val="Times New Roman"/>
        <family val="1"/>
        <charset val="204"/>
      </rPr>
      <t>2022 йил 2-чорагида</t>
    </r>
    <r>
      <rPr>
        <b/>
        <sz val="11"/>
        <color rgb="FF333333"/>
        <rFont val="Times New Roman"/>
        <family val="1"/>
        <charset val="204"/>
      </rPr>
      <t xml:space="preserve"> амалга оширилаётган лойиҳаларнинг ижроси тўғрисида 
М А Ъ Л У М О Т</t>
    </r>
  </si>
  <si>
    <t>минг сўмда</t>
  </si>
  <si>
    <r>
      <t xml:space="preserve">За счет капитальных вложений в Государственный налоговый комитет Республики Узбекистан и территориальные 
органы государственной службы Информация о реализации проектов в </t>
    </r>
    <r>
      <rPr>
        <b/>
        <sz val="11"/>
        <color rgb="FFFF0000"/>
        <rFont val="Helvetica"/>
        <family val="2"/>
      </rPr>
      <t>2 квартале 2022 года</t>
    </r>
    <r>
      <rPr>
        <b/>
        <sz val="11"/>
        <color rgb="FF333333"/>
        <rFont val="Helvetica"/>
        <family val="2"/>
      </rPr>
      <t xml:space="preserve">
</t>
    </r>
  </si>
  <si>
    <t>2020-2022  г.г.</t>
  </si>
  <si>
    <t>2021-2022  г.г.</t>
  </si>
  <si>
    <t>Государственная налоговая управления Республики Каракалпакстан</t>
  </si>
  <si>
    <t>Строительство административного здания Ходжалинской районной государственной налоговой инспекции</t>
  </si>
  <si>
    <t>Кашкадарьинская областная государственная налоговая управления</t>
  </si>
  <si>
    <t>Строительство новой кухни для ГНУ по Кашкадарьинской области</t>
  </si>
  <si>
    <t>Строительство нового административного здания государственной налоговой управлении  город Карши</t>
  </si>
  <si>
    <t>Государственная налоговая управления Ташкентской области</t>
  </si>
  <si>
    <t>Строительство нового административного здания Государственной налоговой инспекции Охангаронского района</t>
  </si>
  <si>
    <t>Строительство нового административного здания Государственной налоговой инспекции г. Чирчика</t>
  </si>
  <si>
    <t>Капитальный ремонт и оснащение административного здания ГНК. Долг до 95%</t>
  </si>
  <si>
    <t>"POVER CONSTRUCTION  PLANET" МЧЖ</t>
  </si>
  <si>
    <t>Overhaul and equipping of the administrative building of the State Tax Committee. Debt up to 95%</t>
  </si>
  <si>
    <t>State Tax Administration of the Republic of Karakalpakstan</t>
  </si>
  <si>
    <t>Construction of the administrative building of the Khojaly regional state tax inspection</t>
  </si>
  <si>
    <t>2020-2022  y.y.</t>
  </si>
  <si>
    <t>2021-2022  y.y.</t>
  </si>
  <si>
    <t>Kashkadarya Regional State Tax Administration</t>
  </si>
  <si>
    <t>Construction of a new kitchen for the state tax office in Kashkadarya region</t>
  </si>
  <si>
    <t>Construction of a new administrative building of the State Tax Department of the city of Karshi</t>
  </si>
  <si>
    <t>State tax department of Tashkent region</t>
  </si>
  <si>
    <t>Construction of a new administrative building of the State Tax Inspectorate of the Okhangaron region</t>
  </si>
  <si>
    <t>Construction of a new administrative building of the State Tax Inspectorate, the city of Chirchik</t>
  </si>
  <si>
    <r>
      <t xml:space="preserve">At the expense of capital investments in the State Tax Committee of the Republic of Uzbekistan and territorial civil service bodies Information on the implementation of projects in the </t>
    </r>
    <r>
      <rPr>
        <b/>
        <sz val="14"/>
        <color rgb="FFFF0000"/>
        <rFont val="Helvetica"/>
        <family val="2"/>
      </rPr>
      <t>2st quarter of 2022</t>
    </r>
  </si>
  <si>
    <r>
      <t>Информация о расходе топлива в 2</t>
    </r>
    <r>
      <rPr>
        <b/>
        <sz val="11"/>
        <color rgb="FFFF0000"/>
        <rFont val="Arial"/>
        <family val="2"/>
        <charset val="204"/>
      </rPr>
      <t xml:space="preserve"> квартале 2022 года</t>
    </r>
    <r>
      <rPr>
        <b/>
        <sz val="11"/>
        <rFont val="Arial"/>
        <family val="2"/>
        <charset val="204"/>
      </rPr>
      <t xml:space="preserve"> для служебных автомобилей в центральном аппарате ГНС и территориальной государственной налоговой службе</t>
    </r>
  </si>
  <si>
    <r>
      <t>Information on fuel consumption in the</t>
    </r>
    <r>
      <rPr>
        <b/>
        <sz val="11"/>
        <color rgb="FFFF0000"/>
        <rFont val="Arial"/>
        <family val="2"/>
        <charset val="204"/>
      </rPr>
      <t xml:space="preserve"> 2st quarter of 2022 </t>
    </r>
    <r>
      <rPr>
        <b/>
        <sz val="11"/>
        <rFont val="Arial"/>
        <family val="2"/>
        <charset val="204"/>
      </rPr>
      <t>for official vehicles in the central office of the State Tax Service and the territorial state tax service</t>
    </r>
  </si>
  <si>
    <r>
      <t xml:space="preserve">ДСҚ марказий аппарати ҳамда ҳудудий давлат солиқ хизмати органларидаги </t>
    </r>
    <r>
      <rPr>
        <b/>
        <sz val="11"/>
        <color indexed="10"/>
        <rFont val="Arial"/>
        <family val="2"/>
        <charset val="204"/>
      </rPr>
      <t>хизмат енгил автомашиналарига 
2-чоракда сарфланган сақлаш ҳаражатлари</t>
    </r>
    <r>
      <rPr>
        <b/>
        <sz val="11"/>
        <rFont val="Arial"/>
        <family val="2"/>
        <charset val="204"/>
      </rPr>
      <t xml:space="preserve"> ҳақида
МАЪЛУМОТ</t>
    </r>
  </si>
  <si>
    <t xml:space="preserve">Информация о расходах на хранение служебных автомобилей в 2 квартале 2022 года в 
центральном аппарате ГНК и территориальной ГНС
</t>
  </si>
  <si>
    <t xml:space="preserve">Information on the costs of storing official vehicles in the 2st quarter of 2022 at the central office of the State Tax Committee and the territorial STS
</t>
  </si>
  <si>
    <r>
      <t xml:space="preserve">ДСҚ марказий аппарати ҳамда ҳудудий давлат солиқ хизмати органларидаги </t>
    </r>
    <r>
      <rPr>
        <b/>
        <sz val="11"/>
        <color indexed="10"/>
        <rFont val="Arial"/>
        <family val="2"/>
        <charset val="204"/>
      </rPr>
      <t>хизмат енгил автомашиналарига 2-чоракда сарфланган ёнилғи маҳсулотлари</t>
    </r>
    <r>
      <rPr>
        <b/>
        <sz val="11"/>
        <rFont val="Arial"/>
        <family val="2"/>
        <charset val="204"/>
      </rPr>
      <t xml:space="preserve"> ҳақида
МАЪЛУМОТ</t>
    </r>
  </si>
  <si>
    <r>
      <t xml:space="preserve">Ўзбекистон Республикаси Давлат солиқ қўмитаси ва ҳудудий давлат солиқ хизмати органларига бюджетдан </t>
    </r>
    <r>
      <rPr>
        <b/>
        <sz val="11"/>
        <color rgb="FFFF0000"/>
        <rFont val="Helvetica"/>
        <family val="2"/>
      </rPr>
      <t>2022 йилнинг 2-чоракда</t>
    </r>
    <r>
      <rPr>
        <b/>
        <sz val="11"/>
        <color rgb="FF333333"/>
        <rFont val="Helvetica"/>
        <family val="2"/>
      </rPr>
      <t xml:space="preserve"> ажратилган маблағларнинг тақсимоти тўғрисида  
МАЪЛУМОТ</t>
    </r>
  </si>
  <si>
    <r>
      <t xml:space="preserve">Информация о распределении средств, выделенных из бюджета в Государственный налоговый комитет Республики Узбекистан и территориальную государственную налоговую службу в </t>
    </r>
    <r>
      <rPr>
        <b/>
        <sz val="11"/>
        <color rgb="FFFF0000"/>
        <rFont val="Helvetica"/>
        <family val="2"/>
      </rPr>
      <t>2 квартале 2022 года</t>
    </r>
  </si>
  <si>
    <r>
      <t xml:space="preserve">Information on the distribution of funds allocated from the budget to the State Tax Committee of the Republic of Uzbekistan and the territorial state tax service in the </t>
    </r>
    <r>
      <rPr>
        <b/>
        <sz val="11"/>
        <color rgb="FFFF0000"/>
        <rFont val="Helvetica"/>
        <family val="2"/>
      </rPr>
      <t>2st quarter of 2022</t>
    </r>
  </si>
  <si>
    <t>Оҳангарон давлат солиқ инспекцияси  учун янги маъмурий бино қурилиши</t>
  </si>
  <si>
    <t>Қарши шаҳар давлат солиқ инспекцияси  учун янги маъмурий бино қурилиши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</si>
</sst>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#,##0_ ;[Red]\-#,##0\ "/>
    <numFmt numFmtId="167" formatCode="#,##0.0"/>
    <numFmt numFmtId="168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b/>
      <i/>
      <sz val="11"/>
      <color rgb="FF333333"/>
      <name val="Helvetica"/>
      <family val="2"/>
    </font>
    <font>
      <sz val="11"/>
      <color rgb="FF333333"/>
      <name val="Helvetica"/>
      <family val="2"/>
      <charset val="204"/>
    </font>
    <font>
      <b/>
      <sz val="11"/>
      <color rgb="FFFF0000"/>
      <name val="Helvetica"/>
      <family val="2"/>
    </font>
    <font>
      <sz val="11"/>
      <color rgb="FF9C6500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Helvetica"/>
      <family val="2"/>
      <charset val="204"/>
    </font>
    <font>
      <b/>
      <sz val="14"/>
      <color rgb="FF333333"/>
      <name val="Helvetica"/>
      <family val="2"/>
    </font>
    <font>
      <b/>
      <sz val="14"/>
      <color rgb="FFFF0000"/>
      <name val="Helvetica"/>
      <family val="2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FF00FF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6" fillId="0" borderId="0"/>
    <xf numFmtId="0" fontId="21" fillId="0" borderId="0"/>
    <xf numFmtId="0" fontId="1" fillId="0" borderId="0"/>
    <xf numFmtId="0" fontId="21" fillId="0" borderId="0"/>
  </cellStyleXfs>
  <cellXfs count="26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/>
    <xf numFmtId="3" fontId="3" fillId="0" borderId="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7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left" vertical="center" wrapText="1" indent="1"/>
    </xf>
    <xf numFmtId="0" fontId="0" fillId="2" borderId="0" xfId="0" applyFill="1"/>
    <xf numFmtId="0" fontId="17" fillId="0" borderId="0" xfId="4" applyFont="1" applyAlignment="1">
      <alignment horizontal="center" vertical="center" wrapText="1"/>
    </xf>
    <xf numFmtId="0" fontId="17" fillId="4" borderId="7" xfId="4" applyFont="1" applyFill="1" applyBorder="1" applyAlignment="1">
      <alignment vertical="center" wrapText="1"/>
    </xf>
    <xf numFmtId="0" fontId="17" fillId="4" borderId="8" xfId="4" applyFont="1" applyFill="1" applyBorder="1" applyAlignment="1">
      <alignment horizontal="center" vertical="center" wrapText="1"/>
    </xf>
    <xf numFmtId="0" fontId="19" fillId="4" borderId="13" xfId="4" applyFont="1" applyFill="1" applyBorder="1" applyAlignment="1">
      <alignment horizontal="center" vertical="center" wrapText="1"/>
    </xf>
    <xf numFmtId="0" fontId="17" fillId="4" borderId="9" xfId="4" applyFont="1" applyFill="1" applyBorder="1" applyAlignment="1">
      <alignment horizontal="center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17" fillId="4" borderId="7" xfId="4" applyFont="1" applyFill="1" applyBorder="1" applyAlignment="1">
      <alignment horizontal="center" vertical="center" wrapText="1"/>
    </xf>
    <xf numFmtId="167" fontId="17" fillId="4" borderId="8" xfId="4" applyNumberFormat="1" applyFont="1" applyFill="1" applyBorder="1" applyAlignment="1">
      <alignment horizontal="center" vertical="center" wrapText="1"/>
    </xf>
    <xf numFmtId="167" fontId="17" fillId="4" borderId="13" xfId="4" applyNumberFormat="1" applyFont="1" applyFill="1" applyBorder="1" applyAlignment="1">
      <alignment horizontal="center" vertical="center" wrapText="1"/>
    </xf>
    <xf numFmtId="167" fontId="17" fillId="4" borderId="9" xfId="4" applyNumberFormat="1" applyFont="1" applyFill="1" applyBorder="1" applyAlignment="1">
      <alignment horizontal="center" vertical="center" wrapText="1"/>
    </xf>
    <xf numFmtId="0" fontId="20" fillId="4" borderId="14" xfId="4" applyFont="1" applyFill="1" applyBorder="1" applyAlignment="1">
      <alignment horizontal="center" vertical="center" wrapText="1"/>
    </xf>
    <xf numFmtId="0" fontId="23" fillId="0" borderId="17" xfId="5" applyFont="1" applyBorder="1" applyAlignment="1">
      <alignment horizontal="center" vertical="center" wrapText="1"/>
    </xf>
    <xf numFmtId="0" fontId="20" fillId="4" borderId="17" xfId="4" applyFont="1" applyFill="1" applyBorder="1" applyAlignment="1">
      <alignment horizontal="center" vertical="center" wrapText="1"/>
    </xf>
    <xf numFmtId="167" fontId="20" fillId="4" borderId="17" xfId="4" applyNumberFormat="1" applyFont="1" applyFill="1" applyBorder="1" applyAlignment="1">
      <alignment horizontal="center" vertical="center" wrapText="1"/>
    </xf>
    <xf numFmtId="167" fontId="19" fillId="4" borderId="17" xfId="4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67" fontId="19" fillId="4" borderId="18" xfId="4" applyNumberFormat="1" applyFont="1" applyFill="1" applyBorder="1" applyAlignment="1">
      <alignment horizontal="center" vertical="center" wrapText="1"/>
    </xf>
    <xf numFmtId="0" fontId="20" fillId="4" borderId="3" xfId="4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0" fontId="20" fillId="4" borderId="1" xfId="4" applyFont="1" applyFill="1" applyBorder="1" applyAlignment="1">
      <alignment horizontal="center" vertical="center" wrapText="1"/>
    </xf>
    <xf numFmtId="167" fontId="20" fillId="4" borderId="1" xfId="4" applyNumberFormat="1" applyFont="1" applyFill="1" applyBorder="1" applyAlignment="1">
      <alignment horizontal="center" vertical="center" wrapText="1"/>
    </xf>
    <xf numFmtId="167" fontId="19" fillId="4" borderId="1" xfId="4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7" fontId="19" fillId="4" borderId="2" xfId="4" applyNumberFormat="1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4" borderId="19" xfId="4" applyFont="1" applyFill="1" applyBorder="1" applyAlignment="1">
      <alignment horizontal="center" vertical="center" wrapText="1"/>
    </xf>
    <xf numFmtId="0" fontId="23" fillId="0" borderId="20" xfId="5" applyFont="1" applyBorder="1" applyAlignment="1">
      <alignment horizontal="center" vertical="center" wrapText="1"/>
    </xf>
    <xf numFmtId="0" fontId="20" fillId="0" borderId="20" xfId="6" applyFont="1" applyBorder="1" applyAlignment="1">
      <alignment horizontal="center" vertical="center" wrapText="1"/>
    </xf>
    <xf numFmtId="0" fontId="20" fillId="4" borderId="20" xfId="4" applyFont="1" applyFill="1" applyBorder="1" applyAlignment="1">
      <alignment horizontal="center" vertical="center" wrapText="1"/>
    </xf>
    <xf numFmtId="167" fontId="20" fillId="4" borderId="20" xfId="4" applyNumberFormat="1" applyFont="1" applyFill="1" applyBorder="1" applyAlignment="1">
      <alignment horizontal="center" vertical="center" wrapText="1"/>
    </xf>
    <xf numFmtId="167" fontId="19" fillId="4" borderId="20" xfId="4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67" fontId="19" fillId="4" borderId="21" xfId="4" applyNumberFormat="1" applyFont="1" applyFill="1" applyBorder="1" applyAlignment="1">
      <alignment horizontal="center" vertical="center" wrapText="1"/>
    </xf>
    <xf numFmtId="0" fontId="20" fillId="4" borderId="10" xfId="4" applyFont="1" applyFill="1" applyBorder="1" applyAlignment="1">
      <alignment horizontal="center" vertical="center" wrapText="1"/>
    </xf>
    <xf numFmtId="0" fontId="20" fillId="4" borderId="11" xfId="4" applyFont="1" applyFill="1" applyBorder="1" applyAlignment="1">
      <alignment horizontal="center" vertical="center" wrapText="1"/>
    </xf>
    <xf numFmtId="167" fontId="20" fillId="4" borderId="11" xfId="4" applyNumberFormat="1" applyFont="1" applyFill="1" applyBorder="1" applyAlignment="1">
      <alignment horizontal="center" vertical="center" wrapText="1"/>
    </xf>
    <xf numFmtId="167" fontId="19" fillId="4" borderId="11" xfId="4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7" fontId="19" fillId="4" borderId="12" xfId="4" applyNumberFormat="1" applyFont="1" applyFill="1" applyBorder="1" applyAlignment="1">
      <alignment horizontal="center" vertical="center" wrapText="1"/>
    </xf>
    <xf numFmtId="168" fontId="20" fillId="0" borderId="1" xfId="6" applyNumberFormat="1" applyFont="1" applyBorder="1" applyAlignment="1">
      <alignment horizontal="center" vertical="center" wrapText="1"/>
    </xf>
    <xf numFmtId="0" fontId="17" fillId="4" borderId="28" xfId="4" applyFont="1" applyFill="1" applyBorder="1" applyAlignment="1">
      <alignment horizontal="center" vertical="center" wrapText="1"/>
    </xf>
    <xf numFmtId="167" fontId="17" fillId="4" borderId="28" xfId="4" applyNumberFormat="1" applyFont="1" applyFill="1" applyBorder="1" applyAlignment="1">
      <alignment horizontal="center" vertical="center" wrapText="1"/>
    </xf>
    <xf numFmtId="167" fontId="17" fillId="4" borderId="29" xfId="4" applyNumberFormat="1" applyFont="1" applyFill="1" applyBorder="1" applyAlignment="1">
      <alignment horizontal="center" vertical="center" wrapText="1"/>
    </xf>
    <xf numFmtId="167" fontId="17" fillId="4" borderId="30" xfId="4" applyNumberFormat="1" applyFont="1" applyFill="1" applyBorder="1" applyAlignment="1">
      <alignment horizontal="center" vertical="center" wrapText="1"/>
    </xf>
    <xf numFmtId="167" fontId="25" fillId="4" borderId="17" xfId="4" applyNumberFormat="1" applyFont="1" applyFill="1" applyBorder="1" applyAlignment="1">
      <alignment horizontal="center" vertical="center" wrapText="1"/>
    </xf>
    <xf numFmtId="167" fontId="25" fillId="4" borderId="1" xfId="4" applyNumberFormat="1" applyFont="1" applyFill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/>
    </xf>
    <xf numFmtId="0" fontId="20" fillId="4" borderId="31" xfId="4" applyFont="1" applyFill="1" applyBorder="1" applyAlignment="1">
      <alignment horizontal="center" vertical="center" wrapText="1"/>
    </xf>
    <xf numFmtId="0" fontId="20" fillId="0" borderId="32" xfId="6" applyFont="1" applyBorder="1" applyAlignment="1">
      <alignment horizontal="center" vertical="center" wrapText="1"/>
    </xf>
    <xf numFmtId="0" fontId="20" fillId="4" borderId="32" xfId="4" applyFont="1" applyFill="1" applyBorder="1" applyAlignment="1">
      <alignment horizontal="center" vertical="center" wrapText="1"/>
    </xf>
    <xf numFmtId="167" fontId="25" fillId="4" borderId="32" xfId="4" applyNumberFormat="1" applyFont="1" applyFill="1" applyBorder="1" applyAlignment="1">
      <alignment horizontal="center" vertical="center" wrapText="1"/>
    </xf>
    <xf numFmtId="167" fontId="20" fillId="4" borderId="32" xfId="4" applyNumberFormat="1" applyFont="1" applyFill="1" applyBorder="1" applyAlignment="1">
      <alignment horizontal="center" vertical="center" wrapText="1"/>
    </xf>
    <xf numFmtId="167" fontId="19" fillId="4" borderId="32" xfId="4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68" fontId="24" fillId="0" borderId="32" xfId="0" applyNumberFormat="1" applyFont="1" applyBorder="1" applyAlignment="1">
      <alignment horizontal="center" vertical="center"/>
    </xf>
    <xf numFmtId="167" fontId="19" fillId="4" borderId="33" xfId="4" applyNumberFormat="1" applyFont="1" applyFill="1" applyBorder="1" applyAlignment="1">
      <alignment horizontal="center" vertical="center" wrapText="1"/>
    </xf>
    <xf numFmtId="0" fontId="17" fillId="4" borderId="23" xfId="4" applyFont="1" applyFill="1" applyBorder="1" applyAlignment="1">
      <alignment horizontal="center" vertical="center" wrapText="1"/>
    </xf>
    <xf numFmtId="167" fontId="17" fillId="4" borderId="23" xfId="4" applyNumberFormat="1" applyFont="1" applyFill="1" applyBorder="1" applyAlignment="1">
      <alignment horizontal="center" vertical="center" wrapText="1"/>
    </xf>
    <xf numFmtId="167" fontId="17" fillId="4" borderId="24" xfId="4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0" fillId="4" borderId="11" xfId="4" applyNumberFormat="1" applyFont="1" applyFill="1" applyBorder="1" applyAlignment="1">
      <alignment horizontal="center" vertical="center" wrapText="1"/>
    </xf>
    <xf numFmtId="3" fontId="20" fillId="4" borderId="1" xfId="4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3" fontId="20" fillId="4" borderId="20" xfId="4" applyNumberFormat="1" applyFont="1" applyFill="1" applyBorder="1" applyAlignment="1">
      <alignment horizontal="center" vertical="center" wrapText="1"/>
    </xf>
    <xf numFmtId="0" fontId="20" fillId="0" borderId="11" xfId="6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0" fillId="2" borderId="17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 wrapText="1"/>
    </xf>
    <xf numFmtId="0" fontId="20" fillId="2" borderId="32" xfId="6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4" fillId="2" borderId="11" xfId="6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1" fontId="20" fillId="4" borderId="11" xfId="4" applyNumberFormat="1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" fontId="20" fillId="4" borderId="1" xfId="4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0" fontId="24" fillId="2" borderId="1" xfId="7" applyFont="1" applyFill="1" applyBorder="1" applyAlignment="1">
      <alignment horizontal="center" vertical="center"/>
    </xf>
    <xf numFmtId="0" fontId="24" fillId="2" borderId="1" xfId="7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/>
    </xf>
    <xf numFmtId="0" fontId="20" fillId="2" borderId="20" xfId="3" applyFont="1" applyFill="1" applyBorder="1" applyAlignment="1">
      <alignment horizontal="center" vertical="center" wrapText="1"/>
    </xf>
    <xf numFmtId="0" fontId="24" fillId="2" borderId="20" xfId="6" applyFont="1" applyFill="1" applyBorder="1" applyAlignment="1">
      <alignment horizontal="center" vertical="center"/>
    </xf>
    <xf numFmtId="0" fontId="24" fillId="2" borderId="20" xfId="6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167" fontId="20" fillId="0" borderId="1" xfId="4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4" borderId="20" xfId="4" applyFont="1" applyFill="1" applyBorder="1" applyAlignment="1">
      <alignment horizontal="center" vertical="center" wrapText="1"/>
    </xf>
    <xf numFmtId="0" fontId="17" fillId="4" borderId="21" xfId="4" applyFont="1" applyFill="1" applyBorder="1" applyAlignment="1">
      <alignment horizontal="center" vertical="center" wrapText="1"/>
    </xf>
    <xf numFmtId="0" fontId="23" fillId="0" borderId="11" xfId="5" applyFont="1" applyBorder="1" applyAlignment="1">
      <alignment horizontal="center" vertical="center" wrapText="1"/>
    </xf>
    <xf numFmtId="167" fontId="20" fillId="4" borderId="12" xfId="4" applyNumberFormat="1" applyFont="1" applyFill="1" applyBorder="1" applyAlignment="1">
      <alignment horizontal="center" vertical="center" wrapText="1"/>
    </xf>
    <xf numFmtId="167" fontId="20" fillId="4" borderId="2" xfId="4" applyNumberFormat="1" applyFont="1" applyFill="1" applyBorder="1" applyAlignment="1">
      <alignment horizontal="center" vertical="center" wrapText="1"/>
    </xf>
    <xf numFmtId="167" fontId="20" fillId="4" borderId="21" xfId="4" applyNumberFormat="1" applyFont="1" applyFill="1" applyBorder="1" applyAlignment="1">
      <alignment horizontal="center" vertical="center" wrapText="1"/>
    </xf>
    <xf numFmtId="4" fontId="20" fillId="4" borderId="1" xfId="4" applyNumberFormat="1" applyFont="1" applyFill="1" applyBorder="1" applyAlignment="1">
      <alignment horizontal="center" vertical="center" wrapText="1"/>
    </xf>
    <xf numFmtId="0" fontId="20" fillId="4" borderId="39" xfId="4" applyFont="1" applyFill="1" applyBorder="1" applyAlignment="1">
      <alignment horizontal="center" vertical="center" wrapText="1"/>
    </xf>
    <xf numFmtId="0" fontId="20" fillId="4" borderId="12" xfId="4" applyFont="1" applyFill="1" applyBorder="1" applyAlignment="1">
      <alignment horizontal="center" vertical="center" wrapText="1"/>
    </xf>
    <xf numFmtId="0" fontId="20" fillId="4" borderId="2" xfId="4" applyFont="1" applyFill="1" applyBorder="1" applyAlignment="1">
      <alignment horizontal="center" vertical="center" wrapText="1"/>
    </xf>
    <xf numFmtId="0" fontId="20" fillId="4" borderId="21" xfId="4" applyFont="1" applyFill="1" applyBorder="1" applyAlignment="1">
      <alignment horizontal="center" vertical="center" wrapText="1"/>
    </xf>
    <xf numFmtId="0" fontId="20" fillId="4" borderId="36" xfId="4" applyFont="1" applyFill="1" applyBorder="1" applyAlignment="1">
      <alignment horizontal="center" vertical="center" wrapText="1"/>
    </xf>
    <xf numFmtId="167" fontId="20" fillId="4" borderId="18" xfId="4" applyNumberFormat="1" applyFont="1" applyFill="1" applyBorder="1" applyAlignment="1">
      <alignment horizontal="center" vertical="center" wrapText="1"/>
    </xf>
    <xf numFmtId="3" fontId="20" fillId="4" borderId="2" xfId="4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167" fontId="20" fillId="4" borderId="3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10" fillId="0" borderId="20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/>
    <xf numFmtId="3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7" fillId="4" borderId="27" xfId="4" applyFont="1" applyFill="1" applyBorder="1" applyAlignment="1">
      <alignment horizontal="center" vertical="center" wrapText="1"/>
    </xf>
    <xf numFmtId="0" fontId="20" fillId="0" borderId="11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32" xfId="6" applyFont="1" applyBorder="1" applyAlignment="1">
      <alignment horizontal="center" vertical="center" wrapText="1"/>
    </xf>
    <xf numFmtId="0" fontId="20" fillId="4" borderId="3" xfId="4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2" borderId="11" xfId="6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0" fontId="20" fillId="4" borderId="10" xfId="4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7" xfId="6" applyFont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4" borderId="25" xfId="4" applyFont="1" applyFill="1" applyBorder="1" applyAlignment="1">
      <alignment horizontal="center" vertical="center" wrapText="1"/>
    </xf>
    <xf numFmtId="0" fontId="17" fillId="4" borderId="26" xfId="4" applyFont="1" applyFill="1" applyBorder="1" applyAlignment="1">
      <alignment horizontal="center" vertical="center" wrapText="1"/>
    </xf>
    <xf numFmtId="0" fontId="22" fillId="0" borderId="17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0" fillId="0" borderId="28" xfId="6" applyFont="1" applyBorder="1" applyAlignment="1">
      <alignment horizontal="center" vertical="center" wrapText="1"/>
    </xf>
    <xf numFmtId="0" fontId="20" fillId="0" borderId="34" xfId="6" applyFont="1" applyBorder="1" applyAlignment="1">
      <alignment horizontal="center" vertical="center" wrapText="1"/>
    </xf>
    <xf numFmtId="0" fontId="17" fillId="4" borderId="39" xfId="4" applyFont="1" applyFill="1" applyBorder="1" applyAlignment="1">
      <alignment horizontal="center" vertical="center" wrapText="1"/>
    </xf>
    <xf numFmtId="0" fontId="17" fillId="4" borderId="34" xfId="4" applyFont="1" applyFill="1" applyBorder="1" applyAlignment="1">
      <alignment horizontal="center" vertical="center" wrapText="1"/>
    </xf>
    <xf numFmtId="0" fontId="17" fillId="4" borderId="40" xfId="4" applyFont="1" applyFill="1" applyBorder="1" applyAlignment="1">
      <alignment horizontal="center" vertical="center" wrapText="1"/>
    </xf>
    <xf numFmtId="0" fontId="22" fillId="0" borderId="11" xfId="5" applyFont="1" applyBorder="1" applyAlignment="1">
      <alignment horizontal="center" vertical="center" wrapText="1"/>
    </xf>
    <xf numFmtId="0" fontId="17" fillId="0" borderId="35" xfId="4" applyFont="1" applyBorder="1" applyAlignment="1">
      <alignment horizontal="center" vertical="center" wrapText="1"/>
    </xf>
    <xf numFmtId="0" fontId="17" fillId="4" borderId="36" xfId="4" applyFont="1" applyFill="1" applyBorder="1" applyAlignment="1">
      <alignment horizontal="center" vertical="center" wrapText="1"/>
    </xf>
    <xf numFmtId="0" fontId="17" fillId="4" borderId="22" xfId="4" applyFont="1" applyFill="1" applyBorder="1" applyAlignment="1">
      <alignment horizontal="center" vertical="center" wrapText="1"/>
    </xf>
    <xf numFmtId="0" fontId="17" fillId="4" borderId="28" xfId="4" applyFont="1" applyFill="1" applyBorder="1" applyAlignment="1">
      <alignment horizontal="center" vertical="center" wrapText="1"/>
    </xf>
    <xf numFmtId="0" fontId="17" fillId="4" borderId="23" xfId="4" applyFont="1" applyFill="1" applyBorder="1" applyAlignment="1">
      <alignment horizontal="center" vertical="center" wrapText="1"/>
    </xf>
    <xf numFmtId="0" fontId="17" fillId="0" borderId="15" xfId="4" applyFont="1" applyBorder="1" applyAlignment="1">
      <alignment horizontal="center" vertical="center" wrapText="1"/>
    </xf>
    <xf numFmtId="0" fontId="17" fillId="0" borderId="37" xfId="4" applyFont="1" applyBorder="1" applyAlignment="1">
      <alignment horizontal="center" vertical="center" wrapText="1"/>
    </xf>
    <xf numFmtId="0" fontId="17" fillId="0" borderId="38" xfId="4" applyFont="1" applyBorder="1" applyAlignment="1">
      <alignment horizontal="center" vertical="center" wrapText="1"/>
    </xf>
  </cellXfs>
  <cellStyles count="8">
    <cellStyle name="Нейтральный" xfId="3" builtinId="28"/>
    <cellStyle name="Обычный" xfId="0" builtinId="0"/>
    <cellStyle name="Обычный 10" xfId="5" xr:uid="{00000000-0005-0000-0000-000002000000}"/>
    <cellStyle name="Обычный 2 2 4" xfId="6" xr:uid="{00000000-0005-0000-0000-000003000000}"/>
    <cellStyle name="Обычный 3" xfId="4" xr:uid="{00000000-0005-0000-0000-000004000000}"/>
    <cellStyle name="Обычный 4" xfId="7" xr:uid="{00000000-0005-0000-0000-000005000000}"/>
    <cellStyle name="Финансовый" xfId="2" builtinId="3"/>
    <cellStyle name="Финансовый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27"/>
  <sheetViews>
    <sheetView zoomScaleNormal="100" workbookViewId="0">
      <selection activeCell="A2" sqref="A2:G2"/>
    </sheetView>
  </sheetViews>
  <sheetFormatPr defaultRowHeight="15" x14ac:dyDescent="0.25"/>
  <cols>
    <col min="1" max="1" width="4.28515625" bestFit="1" customWidth="1"/>
    <col min="2" max="2" width="55.140625" customWidth="1"/>
    <col min="3" max="3" width="17.42578125" customWidth="1"/>
    <col min="4" max="7" width="21.140625" customWidth="1"/>
    <col min="8" max="8" width="13.85546875" style="25" bestFit="1" customWidth="1"/>
    <col min="9" max="9" width="10.28515625" style="25" bestFit="1" customWidth="1"/>
    <col min="10" max="10" width="9.28515625" style="25" bestFit="1" customWidth="1"/>
  </cols>
  <sheetData>
    <row r="1" spans="1:14" ht="15" customHeight="1" x14ac:dyDescent="0.25">
      <c r="A1" s="186"/>
      <c r="B1" s="186"/>
      <c r="C1" s="186"/>
      <c r="D1" s="186"/>
      <c r="E1" s="186"/>
      <c r="F1" s="186"/>
      <c r="G1" s="186"/>
    </row>
    <row r="2" spans="1:14" ht="48.75" customHeight="1" x14ac:dyDescent="0.25">
      <c r="A2" s="186" t="s">
        <v>1282</v>
      </c>
      <c r="B2" s="186"/>
      <c r="C2" s="186"/>
      <c r="D2" s="186"/>
      <c r="E2" s="186"/>
      <c r="F2" s="186"/>
      <c r="G2" s="186"/>
    </row>
    <row r="3" spans="1:14" ht="15.75" thickBot="1" x14ac:dyDescent="0.3">
      <c r="A3" s="1"/>
      <c r="B3" s="1"/>
      <c r="C3" s="1"/>
      <c r="D3" s="1"/>
      <c r="E3" s="1"/>
      <c r="F3" s="1"/>
      <c r="G3" s="5" t="s">
        <v>5</v>
      </c>
    </row>
    <row r="4" spans="1:14" ht="20.25" customHeight="1" thickBot="1" x14ac:dyDescent="0.3">
      <c r="A4" s="187" t="s">
        <v>0</v>
      </c>
      <c r="B4" s="189" t="s">
        <v>29</v>
      </c>
      <c r="C4" s="184" t="s">
        <v>3</v>
      </c>
      <c r="D4" s="191"/>
      <c r="E4" s="191"/>
      <c r="F4" s="191"/>
      <c r="G4" s="192"/>
    </row>
    <row r="5" spans="1:14" x14ac:dyDescent="0.25">
      <c r="A5" s="188"/>
      <c r="B5" s="190"/>
      <c r="C5" s="193" t="s">
        <v>2</v>
      </c>
      <c r="D5" s="195" t="s">
        <v>1</v>
      </c>
      <c r="E5" s="196"/>
      <c r="F5" s="196"/>
      <c r="G5" s="197"/>
    </row>
    <row r="6" spans="1:14" ht="90" x14ac:dyDescent="0.25">
      <c r="A6" s="188"/>
      <c r="B6" s="190"/>
      <c r="C6" s="194"/>
      <c r="D6" s="27" t="s">
        <v>20</v>
      </c>
      <c r="E6" s="2" t="s">
        <v>21</v>
      </c>
      <c r="F6" s="2" t="s">
        <v>22</v>
      </c>
      <c r="G6" s="3" t="s">
        <v>19</v>
      </c>
    </row>
    <row r="7" spans="1:14" s="7" customFormat="1" x14ac:dyDescent="0.25">
      <c r="A7" s="6">
        <v>1</v>
      </c>
      <c r="B7" s="15" t="s">
        <v>4</v>
      </c>
      <c r="C7" s="8">
        <f>+SUM(D7:G7)</f>
        <v>36589.724000000002</v>
      </c>
      <c r="D7" s="9">
        <v>15577.804999999998</v>
      </c>
      <c r="E7" s="10">
        <v>3855.4949999999999</v>
      </c>
      <c r="F7" s="10">
        <v>17156.424000000003</v>
      </c>
      <c r="G7" s="30"/>
      <c r="H7" s="26">
        <v>1000000</v>
      </c>
      <c r="I7" s="26"/>
      <c r="J7" s="26"/>
    </row>
    <row r="8" spans="1:14" ht="28.5" x14ac:dyDescent="0.25">
      <c r="A8" s="4">
        <f>+A7+1</f>
        <v>2</v>
      </c>
      <c r="B8" s="16" t="s">
        <v>23</v>
      </c>
      <c r="C8" s="8">
        <f>+SUM(D8:G8)</f>
        <v>5594.1229999999996</v>
      </c>
      <c r="D8" s="12">
        <v>4279.0779999999995</v>
      </c>
      <c r="E8" s="13">
        <v>1059.0619999999999</v>
      </c>
      <c r="F8" s="13">
        <v>255.98300000000003</v>
      </c>
      <c r="G8" s="14"/>
      <c r="I8" s="26"/>
      <c r="J8" s="26"/>
    </row>
    <row r="9" spans="1:14" x14ac:dyDescent="0.25">
      <c r="A9" s="4">
        <f>+A8+1</f>
        <v>3</v>
      </c>
      <c r="B9" s="16" t="s">
        <v>6</v>
      </c>
      <c r="C9" s="8">
        <f t="shared" ref="C9:C26" si="0">+SUM(D9:G9)</f>
        <v>17073.449999999997</v>
      </c>
      <c r="D9" s="12">
        <v>13420.932999999997</v>
      </c>
      <c r="E9" s="13">
        <v>3335.6419999999998</v>
      </c>
      <c r="F9" s="13">
        <v>316.87499999999994</v>
      </c>
      <c r="G9" s="14"/>
      <c r="I9" s="26"/>
      <c r="J9" s="26"/>
      <c r="L9" s="183"/>
      <c r="M9" s="183"/>
      <c r="N9" s="183"/>
    </row>
    <row r="10" spans="1:14" x14ac:dyDescent="0.25">
      <c r="A10" s="4">
        <f t="shared" ref="A10:A26" si="1">+A9+1</f>
        <v>4</v>
      </c>
      <c r="B10" s="16" t="s">
        <v>7</v>
      </c>
      <c r="C10" s="8">
        <f t="shared" si="0"/>
        <v>18011.241000000002</v>
      </c>
      <c r="D10" s="12">
        <v>14165.514999999999</v>
      </c>
      <c r="E10" s="13">
        <v>3516.5060000000003</v>
      </c>
      <c r="F10" s="13">
        <v>329.22000000000014</v>
      </c>
      <c r="G10" s="14"/>
      <c r="I10" s="26"/>
      <c r="J10" s="26"/>
      <c r="L10" s="183"/>
      <c r="M10" s="183"/>
      <c r="N10" s="183"/>
    </row>
    <row r="11" spans="1:14" x14ac:dyDescent="0.25">
      <c r="A11" s="4">
        <f t="shared" si="1"/>
        <v>5</v>
      </c>
      <c r="B11" s="16" t="s">
        <v>8</v>
      </c>
      <c r="C11" s="8">
        <f t="shared" si="0"/>
        <v>17615.183999999997</v>
      </c>
      <c r="D11" s="12">
        <v>13936.233999999999</v>
      </c>
      <c r="E11" s="13">
        <v>3417.851000000001</v>
      </c>
      <c r="F11" s="13">
        <v>261.09900000000005</v>
      </c>
      <c r="G11" s="14"/>
      <c r="I11" s="26"/>
      <c r="J11" s="26"/>
      <c r="L11" s="183"/>
      <c r="M11" s="183"/>
      <c r="N11" s="183"/>
    </row>
    <row r="12" spans="1:14" x14ac:dyDescent="0.25">
      <c r="A12" s="4">
        <f t="shared" si="1"/>
        <v>6</v>
      </c>
      <c r="B12" s="16" t="s">
        <v>9</v>
      </c>
      <c r="C12" s="8">
        <f t="shared" si="0"/>
        <v>13525.84</v>
      </c>
      <c r="D12" s="12">
        <v>10597.726000000001</v>
      </c>
      <c r="E12" s="13">
        <v>2657.9639999999999</v>
      </c>
      <c r="F12" s="13">
        <v>270.14999999999998</v>
      </c>
      <c r="G12" s="14"/>
      <c r="I12" s="26"/>
      <c r="J12" s="26"/>
      <c r="L12" s="183"/>
      <c r="M12" s="183"/>
      <c r="N12" s="183"/>
    </row>
    <row r="13" spans="1:14" x14ac:dyDescent="0.25">
      <c r="A13" s="4">
        <f t="shared" si="1"/>
        <v>7</v>
      </c>
      <c r="B13" s="16" t="s">
        <v>10</v>
      </c>
      <c r="C13" s="8">
        <f t="shared" si="0"/>
        <v>21147.66</v>
      </c>
      <c r="D13" s="12">
        <v>16634.364000000005</v>
      </c>
      <c r="E13" s="13">
        <v>4128.7319999999972</v>
      </c>
      <c r="F13" s="13">
        <v>384.56399999999996</v>
      </c>
      <c r="G13" s="14"/>
      <c r="I13" s="26"/>
      <c r="J13" s="26"/>
      <c r="L13" s="183"/>
      <c r="M13" s="183"/>
      <c r="N13" s="183"/>
    </row>
    <row r="14" spans="1:14" x14ac:dyDescent="0.25">
      <c r="A14" s="4">
        <f t="shared" si="1"/>
        <v>8</v>
      </c>
      <c r="B14" s="16" t="s">
        <v>11</v>
      </c>
      <c r="C14" s="8">
        <f t="shared" si="0"/>
        <v>10477.313</v>
      </c>
      <c r="D14" s="12">
        <v>7503.0779999999995</v>
      </c>
      <c r="E14" s="13">
        <v>2658.2600000000007</v>
      </c>
      <c r="F14" s="13">
        <v>315.97500000000002</v>
      </c>
      <c r="G14" s="14"/>
      <c r="I14" s="26"/>
      <c r="J14" s="26"/>
      <c r="L14" s="183"/>
      <c r="M14" s="183"/>
      <c r="N14" s="183"/>
    </row>
    <row r="15" spans="1:14" x14ac:dyDescent="0.25">
      <c r="A15" s="4">
        <f t="shared" si="1"/>
        <v>9</v>
      </c>
      <c r="B15" s="16" t="s">
        <v>12</v>
      </c>
      <c r="C15" s="8">
        <f t="shared" si="0"/>
        <v>17892.376999999993</v>
      </c>
      <c r="D15" s="12">
        <v>14107.779999999993</v>
      </c>
      <c r="E15" s="13">
        <v>3451.7559999999994</v>
      </c>
      <c r="F15" s="13">
        <v>332.84100000000007</v>
      </c>
      <c r="G15" s="14"/>
      <c r="I15" s="26"/>
      <c r="J15" s="26"/>
      <c r="L15" s="183"/>
      <c r="M15" s="183"/>
      <c r="N15" s="183"/>
    </row>
    <row r="16" spans="1:14" x14ac:dyDescent="0.25">
      <c r="A16" s="4">
        <f t="shared" si="1"/>
        <v>10</v>
      </c>
      <c r="B16" s="16" t="s">
        <v>13</v>
      </c>
      <c r="C16" s="8">
        <f t="shared" si="0"/>
        <v>27684.545999999991</v>
      </c>
      <c r="D16" s="12">
        <v>21845.34299999999</v>
      </c>
      <c r="E16" s="13">
        <v>5406.7169999999987</v>
      </c>
      <c r="F16" s="13">
        <v>432.48599999999999</v>
      </c>
      <c r="G16" s="14"/>
      <c r="I16" s="26"/>
      <c r="J16" s="26"/>
      <c r="L16" s="183"/>
      <c r="M16" s="183"/>
      <c r="N16" s="183"/>
    </row>
    <row r="17" spans="1:14" x14ac:dyDescent="0.25">
      <c r="A17" s="4">
        <f t="shared" si="1"/>
        <v>11</v>
      </c>
      <c r="B17" s="16" t="s">
        <v>14</v>
      </c>
      <c r="C17" s="8">
        <f t="shared" si="0"/>
        <v>11363.123</v>
      </c>
      <c r="D17" s="12">
        <v>8960.6370000000006</v>
      </c>
      <c r="E17" s="13">
        <v>2218.2379999999998</v>
      </c>
      <c r="F17" s="13">
        <v>184.24799999999993</v>
      </c>
      <c r="G17" s="14"/>
      <c r="I17" s="26"/>
      <c r="J17" s="26"/>
      <c r="L17" s="183"/>
      <c r="M17" s="183"/>
      <c r="N17" s="183"/>
    </row>
    <row r="18" spans="1:14" x14ac:dyDescent="0.25">
      <c r="A18" s="4">
        <f t="shared" si="1"/>
        <v>12</v>
      </c>
      <c r="B18" s="16" t="s">
        <v>15</v>
      </c>
      <c r="C18" s="8">
        <f t="shared" si="0"/>
        <v>17973.557999999997</v>
      </c>
      <c r="D18" s="12">
        <v>14090.012999999995</v>
      </c>
      <c r="E18" s="13">
        <v>3491.7329999999997</v>
      </c>
      <c r="F18" s="13">
        <v>391.81199999999995</v>
      </c>
      <c r="G18" s="14"/>
      <c r="I18" s="26"/>
      <c r="J18" s="26"/>
      <c r="L18" s="183"/>
      <c r="M18" s="183"/>
      <c r="N18" s="183"/>
    </row>
    <row r="19" spans="1:14" x14ac:dyDescent="0.25">
      <c r="A19" s="4">
        <f t="shared" si="1"/>
        <v>13</v>
      </c>
      <c r="B19" s="16" t="s">
        <v>16</v>
      </c>
      <c r="C19" s="8">
        <f t="shared" si="0"/>
        <v>28518.274999999994</v>
      </c>
      <c r="D19" s="12">
        <v>22443.872461999996</v>
      </c>
      <c r="E19" s="13">
        <v>5546.3395379999993</v>
      </c>
      <c r="F19" s="13">
        <v>528.06299999999987</v>
      </c>
      <c r="G19" s="14"/>
      <c r="I19" s="26"/>
      <c r="J19" s="26"/>
      <c r="L19" s="183"/>
      <c r="M19" s="183"/>
      <c r="N19" s="183"/>
    </row>
    <row r="20" spans="1:14" x14ac:dyDescent="0.25">
      <c r="A20" s="4">
        <f t="shared" si="1"/>
        <v>14</v>
      </c>
      <c r="B20" s="16" t="s">
        <v>17</v>
      </c>
      <c r="C20" s="8">
        <f t="shared" si="0"/>
        <v>24882.086000000003</v>
      </c>
      <c r="D20" s="12">
        <v>19695.211999999996</v>
      </c>
      <c r="E20" s="13">
        <v>4837.3470000000034</v>
      </c>
      <c r="F20" s="13">
        <v>349.52700000000004</v>
      </c>
      <c r="G20" s="14"/>
      <c r="I20" s="26"/>
      <c r="J20" s="26"/>
      <c r="L20" s="183"/>
      <c r="M20" s="183"/>
      <c r="N20" s="183"/>
    </row>
    <row r="21" spans="1:14" x14ac:dyDescent="0.25">
      <c r="A21" s="4">
        <f t="shared" si="1"/>
        <v>15</v>
      </c>
      <c r="B21" s="16" t="s">
        <v>18</v>
      </c>
      <c r="C21" s="8">
        <f t="shared" si="0"/>
        <v>16284.342999999995</v>
      </c>
      <c r="D21" s="12">
        <v>12847.405149999995</v>
      </c>
      <c r="E21" s="13">
        <v>3181.458000000001</v>
      </c>
      <c r="F21" s="13">
        <v>255.47984999999994</v>
      </c>
      <c r="G21" s="14"/>
      <c r="I21" s="26"/>
      <c r="J21" s="26"/>
      <c r="L21" s="183"/>
      <c r="M21" s="183"/>
      <c r="N21" s="183"/>
    </row>
    <row r="22" spans="1:14" ht="21" customHeight="1" x14ac:dyDescent="0.25">
      <c r="A22" s="4">
        <f t="shared" si="1"/>
        <v>16</v>
      </c>
      <c r="B22" s="16" t="s">
        <v>24</v>
      </c>
      <c r="C22" s="8">
        <f t="shared" si="0"/>
        <v>29771.588</v>
      </c>
      <c r="D22" s="12">
        <v>23486.714538</v>
      </c>
      <c r="E22" s="13">
        <v>5757.674461999999</v>
      </c>
      <c r="F22" s="13">
        <v>527.1990000000003</v>
      </c>
      <c r="G22" s="14"/>
      <c r="I22" s="26"/>
      <c r="J22" s="26"/>
      <c r="L22" s="183"/>
      <c r="M22" s="183"/>
      <c r="N22" s="183"/>
    </row>
    <row r="23" spans="1:14" x14ac:dyDescent="0.25">
      <c r="A23" s="4">
        <f t="shared" si="1"/>
        <v>17</v>
      </c>
      <c r="B23" s="16" t="s">
        <v>25</v>
      </c>
      <c r="C23" s="17">
        <f t="shared" si="0"/>
        <v>157</v>
      </c>
      <c r="D23" s="18">
        <v>149</v>
      </c>
      <c r="E23" s="19">
        <v>8</v>
      </c>
      <c r="F23" s="19">
        <v>0</v>
      </c>
      <c r="G23" s="29"/>
      <c r="I23" s="26"/>
      <c r="J23" s="26"/>
    </row>
    <row r="24" spans="1:14" x14ac:dyDescent="0.25">
      <c r="A24" s="4">
        <f t="shared" si="1"/>
        <v>18</v>
      </c>
      <c r="B24" s="16" t="s">
        <v>26</v>
      </c>
      <c r="C24" s="17">
        <f t="shared" si="0"/>
        <v>386</v>
      </c>
      <c r="D24" s="18">
        <v>276</v>
      </c>
      <c r="E24" s="19">
        <v>68</v>
      </c>
      <c r="F24" s="19">
        <v>42</v>
      </c>
      <c r="G24" s="24"/>
    </row>
    <row r="25" spans="1:14" x14ac:dyDescent="0.25">
      <c r="A25" s="4">
        <f t="shared" si="1"/>
        <v>19</v>
      </c>
      <c r="B25" s="16" t="s">
        <v>27</v>
      </c>
      <c r="C25" s="17">
        <f t="shared" si="0"/>
        <v>197</v>
      </c>
      <c r="D25" s="18">
        <v>99</v>
      </c>
      <c r="E25" s="19">
        <v>25</v>
      </c>
      <c r="F25" s="19">
        <v>73</v>
      </c>
      <c r="G25" s="24"/>
    </row>
    <row r="26" spans="1:14" ht="15.75" thickBot="1" x14ac:dyDescent="0.3">
      <c r="A26" s="4">
        <f t="shared" si="1"/>
        <v>20</v>
      </c>
      <c r="B26" s="16" t="s">
        <v>28</v>
      </c>
      <c r="C26" s="17">
        <f t="shared" si="0"/>
        <v>439</v>
      </c>
      <c r="D26" s="18">
        <v>343</v>
      </c>
      <c r="E26" s="19">
        <v>85</v>
      </c>
      <c r="F26" s="19">
        <v>11</v>
      </c>
      <c r="G26" s="24"/>
    </row>
    <row r="27" spans="1:14" ht="15.75" thickBot="1" x14ac:dyDescent="0.3">
      <c r="A27" s="184" t="s">
        <v>2</v>
      </c>
      <c r="B27" s="185"/>
      <c r="C27" s="20">
        <f>+SUM(C7:C26)</f>
        <v>315583.43099999998</v>
      </c>
      <c r="D27" s="21">
        <f>+SUM(D7:D26)</f>
        <v>234458.71014999997</v>
      </c>
      <c r="E27" s="22">
        <f>+SUM(E7:E26)</f>
        <v>58706.774999999994</v>
      </c>
      <c r="F27" s="22">
        <f>+SUM(F7:F26)</f>
        <v>22417.94585</v>
      </c>
      <c r="G27" s="23">
        <f>+SUM(G7:G26)</f>
        <v>0</v>
      </c>
    </row>
  </sheetData>
  <mergeCells count="8">
    <mergeCell ref="A27:B27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1" right="0.19685039370078741" top="0.78740157480314965" bottom="0.19685039370078741" header="0" footer="0"/>
  <pageSetup paperSize="9" scale="92" fitToWidth="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291"/>
  <sheetViews>
    <sheetView workbookViewId="0">
      <selection activeCell="F10" sqref="F10"/>
    </sheetView>
  </sheetViews>
  <sheetFormatPr defaultRowHeight="15" x14ac:dyDescent="0.25"/>
  <cols>
    <col min="1" max="1" width="5.5703125" style="169" customWidth="1"/>
    <col min="2" max="2" width="34.85546875" customWidth="1"/>
    <col min="3" max="3" width="25.28515625" customWidth="1"/>
    <col min="4" max="6" width="18.7109375" customWidth="1"/>
  </cols>
  <sheetData>
    <row r="1" spans="1:6" x14ac:dyDescent="0.25">
      <c r="A1"/>
    </row>
    <row r="2" spans="1:6" ht="57.75" customHeight="1" x14ac:dyDescent="0.25">
      <c r="A2" s="240" t="s">
        <v>1278</v>
      </c>
      <c r="B2" s="240"/>
      <c r="C2" s="240"/>
      <c r="D2" s="240"/>
      <c r="E2" s="240"/>
      <c r="F2" s="240"/>
    </row>
    <row r="3" spans="1:6" ht="15.75" thickBot="1" x14ac:dyDescent="0.3">
      <c r="A3" s="55"/>
      <c r="B3" s="55"/>
      <c r="C3" s="55"/>
      <c r="D3" s="253"/>
      <c r="E3" s="253"/>
      <c r="F3" s="253"/>
    </row>
    <row r="4" spans="1:6" x14ac:dyDescent="0.25">
      <c r="A4" s="254" t="s">
        <v>145</v>
      </c>
      <c r="B4" s="256" t="s">
        <v>146</v>
      </c>
      <c r="C4" s="256" t="s">
        <v>147</v>
      </c>
      <c r="D4" s="258" t="s">
        <v>936</v>
      </c>
      <c r="E4" s="259"/>
      <c r="F4" s="260"/>
    </row>
    <row r="5" spans="1:6" ht="30.75" thickBot="1" x14ac:dyDescent="0.3">
      <c r="A5" s="255"/>
      <c r="B5" s="257"/>
      <c r="C5" s="257"/>
      <c r="D5" s="152" t="s">
        <v>937</v>
      </c>
      <c r="E5" s="152" t="s">
        <v>938</v>
      </c>
      <c r="F5" s="153" t="s">
        <v>939</v>
      </c>
    </row>
    <row r="6" spans="1:6" ht="15.75" thickBot="1" x14ac:dyDescent="0.3">
      <c r="A6" s="61">
        <v>1</v>
      </c>
      <c r="B6" s="57">
        <v>2</v>
      </c>
      <c r="C6" s="57">
        <v>3</v>
      </c>
      <c r="D6" s="57">
        <v>4</v>
      </c>
      <c r="E6" s="57">
        <v>5</v>
      </c>
      <c r="F6" s="59">
        <v>6</v>
      </c>
    </row>
    <row r="7" spans="1:6" ht="15.75" thickBot="1" x14ac:dyDescent="0.3">
      <c r="A7" s="249" t="s">
        <v>161</v>
      </c>
      <c r="B7" s="250"/>
      <c r="C7" s="250"/>
      <c r="D7" s="250"/>
      <c r="E7" s="250"/>
      <c r="F7" s="251"/>
    </row>
    <row r="8" spans="1:6" ht="15.75" thickBot="1" x14ac:dyDescent="0.3">
      <c r="A8" s="226" t="s">
        <v>164</v>
      </c>
      <c r="B8" s="227"/>
      <c r="C8" s="57" t="s">
        <v>2</v>
      </c>
      <c r="D8" s="62">
        <f>SUM(D9:D15)</f>
        <v>0</v>
      </c>
      <c r="E8" s="62">
        <f>SUM(E9:E15)</f>
        <v>0</v>
      </c>
      <c r="F8" s="64">
        <f t="shared" ref="F8" si="0">SUM(F9:F28)</f>
        <v>6550</v>
      </c>
    </row>
    <row r="9" spans="1:6" x14ac:dyDescent="0.25">
      <c r="A9" s="88">
        <v>1</v>
      </c>
      <c r="B9" s="252" t="s">
        <v>165</v>
      </c>
      <c r="C9" s="154" t="s">
        <v>166</v>
      </c>
      <c r="D9" s="89">
        <v>0</v>
      </c>
      <c r="E9" s="90">
        <v>0</v>
      </c>
      <c r="F9" s="155">
        <v>0</v>
      </c>
    </row>
    <row r="10" spans="1:6" x14ac:dyDescent="0.25">
      <c r="A10" s="72">
        <f>+A9+1</f>
        <v>2</v>
      </c>
      <c r="B10" s="245"/>
      <c r="C10" s="73" t="s">
        <v>168</v>
      </c>
      <c r="D10" s="74">
        <v>0</v>
      </c>
      <c r="E10" s="75">
        <v>0</v>
      </c>
      <c r="F10" s="156">
        <v>1120</v>
      </c>
    </row>
    <row r="11" spans="1:6" x14ac:dyDescent="0.25">
      <c r="A11" s="72">
        <f t="shared" ref="A11:A15" si="1">+A10+1</f>
        <v>3</v>
      </c>
      <c r="B11" s="245"/>
      <c r="C11" s="73" t="s">
        <v>168</v>
      </c>
      <c r="D11" s="74">
        <v>0</v>
      </c>
      <c r="E11" s="75">
        <v>0</v>
      </c>
      <c r="F11" s="156">
        <v>1185</v>
      </c>
    </row>
    <row r="12" spans="1:6" x14ac:dyDescent="0.25">
      <c r="A12" s="72">
        <f t="shared" si="1"/>
        <v>4</v>
      </c>
      <c r="B12" s="245"/>
      <c r="C12" s="73" t="s">
        <v>168</v>
      </c>
      <c r="D12" s="74">
        <v>0</v>
      </c>
      <c r="E12" s="75">
        <v>0</v>
      </c>
      <c r="F12" s="156">
        <v>1875</v>
      </c>
    </row>
    <row r="13" spans="1:6" x14ac:dyDescent="0.25">
      <c r="A13" s="72">
        <f t="shared" si="1"/>
        <v>5</v>
      </c>
      <c r="B13" s="245"/>
      <c r="C13" s="73" t="s">
        <v>168</v>
      </c>
      <c r="D13" s="74">
        <v>0</v>
      </c>
      <c r="E13" s="75">
        <v>0</v>
      </c>
      <c r="F13" s="156">
        <v>1185</v>
      </c>
    </row>
    <row r="14" spans="1:6" x14ac:dyDescent="0.25">
      <c r="A14" s="72">
        <f t="shared" si="1"/>
        <v>6</v>
      </c>
      <c r="B14" s="245"/>
      <c r="C14" s="73" t="s">
        <v>168</v>
      </c>
      <c r="D14" s="74">
        <v>0</v>
      </c>
      <c r="E14" s="75">
        <v>0</v>
      </c>
      <c r="F14" s="156">
        <v>1185</v>
      </c>
    </row>
    <row r="15" spans="1:6" ht="15.75" thickBot="1" x14ac:dyDescent="0.3">
      <c r="A15" s="80">
        <f t="shared" si="1"/>
        <v>7</v>
      </c>
      <c r="B15" s="246"/>
      <c r="C15" s="81" t="s">
        <v>171</v>
      </c>
      <c r="D15" s="83">
        <v>0</v>
      </c>
      <c r="E15" s="84">
        <v>0</v>
      </c>
      <c r="F15" s="157">
        <v>0</v>
      </c>
    </row>
    <row r="16" spans="1:6" ht="15.75" thickBot="1" x14ac:dyDescent="0.3">
      <c r="A16" s="226" t="s">
        <v>940</v>
      </c>
      <c r="B16" s="227"/>
      <c r="C16" s="57" t="s">
        <v>2</v>
      </c>
      <c r="D16" s="62">
        <f t="shared" ref="D16:F16" si="2">SUM(D17:D36)</f>
        <v>3450</v>
      </c>
      <c r="E16" s="62">
        <f t="shared" si="2"/>
        <v>10200</v>
      </c>
      <c r="F16" s="64">
        <f t="shared" si="2"/>
        <v>0</v>
      </c>
    </row>
    <row r="17" spans="1:6" x14ac:dyDescent="0.25">
      <c r="A17" s="88">
        <v>1</v>
      </c>
      <c r="B17" s="228" t="s">
        <v>174</v>
      </c>
      <c r="C17" s="89" t="s">
        <v>175</v>
      </c>
      <c r="D17" s="89">
        <v>0</v>
      </c>
      <c r="E17" s="90">
        <v>1100</v>
      </c>
      <c r="F17" s="155">
        <v>0</v>
      </c>
    </row>
    <row r="18" spans="1:6" x14ac:dyDescent="0.25">
      <c r="A18" s="72">
        <f>+A17+1</f>
        <v>2</v>
      </c>
      <c r="B18" s="229"/>
      <c r="C18" s="74" t="s">
        <v>177</v>
      </c>
      <c r="D18" s="158">
        <v>3450</v>
      </c>
      <c r="E18" s="75">
        <v>0</v>
      </c>
      <c r="F18" s="156">
        <v>0</v>
      </c>
    </row>
    <row r="19" spans="1:6" x14ac:dyDescent="0.25">
      <c r="A19" s="72">
        <f t="shared" ref="A19:A36" si="3">+A18+1</f>
        <v>3</v>
      </c>
      <c r="B19" s="229"/>
      <c r="C19" s="74" t="s">
        <v>178</v>
      </c>
      <c r="D19" s="74">
        <v>0</v>
      </c>
      <c r="E19" s="75">
        <v>9100</v>
      </c>
      <c r="F19" s="156">
        <v>0</v>
      </c>
    </row>
    <row r="20" spans="1:6" x14ac:dyDescent="0.25">
      <c r="A20" s="72">
        <f t="shared" si="3"/>
        <v>4</v>
      </c>
      <c r="B20" s="79" t="s">
        <v>179</v>
      </c>
      <c r="C20" s="79" t="s">
        <v>178</v>
      </c>
      <c r="D20" s="74">
        <v>0</v>
      </c>
      <c r="E20" s="75">
        <v>0</v>
      </c>
      <c r="F20" s="156">
        <v>0</v>
      </c>
    </row>
    <row r="21" spans="1:6" x14ac:dyDescent="0.25">
      <c r="A21" s="72">
        <f t="shared" si="3"/>
        <v>5</v>
      </c>
      <c r="B21" s="79" t="s">
        <v>180</v>
      </c>
      <c r="C21" s="79" t="s">
        <v>181</v>
      </c>
      <c r="D21" s="74">
        <v>0</v>
      </c>
      <c r="E21" s="75">
        <v>0</v>
      </c>
      <c r="F21" s="156">
        <v>0</v>
      </c>
    </row>
    <row r="22" spans="1:6" x14ac:dyDescent="0.25">
      <c r="A22" s="72">
        <f t="shared" si="3"/>
        <v>6</v>
      </c>
      <c r="B22" s="79" t="s">
        <v>180</v>
      </c>
      <c r="C22" s="79" t="s">
        <v>182</v>
      </c>
      <c r="D22" s="74">
        <v>0</v>
      </c>
      <c r="E22" s="75">
        <v>0</v>
      </c>
      <c r="F22" s="156">
        <v>0</v>
      </c>
    </row>
    <row r="23" spans="1:6" x14ac:dyDescent="0.25">
      <c r="A23" s="72">
        <f t="shared" si="3"/>
        <v>7</v>
      </c>
      <c r="B23" s="79" t="s">
        <v>183</v>
      </c>
      <c r="C23" s="79" t="s">
        <v>184</v>
      </c>
      <c r="D23" s="74">
        <v>0</v>
      </c>
      <c r="E23" s="75">
        <v>0</v>
      </c>
      <c r="F23" s="156">
        <v>0</v>
      </c>
    </row>
    <row r="24" spans="1:6" x14ac:dyDescent="0.25">
      <c r="A24" s="72">
        <f t="shared" si="3"/>
        <v>8</v>
      </c>
      <c r="B24" s="79" t="s">
        <v>185</v>
      </c>
      <c r="C24" s="79" t="s">
        <v>186</v>
      </c>
      <c r="D24" s="74">
        <v>0</v>
      </c>
      <c r="E24" s="75">
        <v>0</v>
      </c>
      <c r="F24" s="156">
        <v>0</v>
      </c>
    </row>
    <row r="25" spans="1:6" x14ac:dyDescent="0.25">
      <c r="A25" s="72">
        <f t="shared" si="3"/>
        <v>9</v>
      </c>
      <c r="B25" s="79" t="s">
        <v>187</v>
      </c>
      <c r="C25" s="79" t="s">
        <v>186</v>
      </c>
      <c r="D25" s="74">
        <v>0</v>
      </c>
      <c r="E25" s="75">
        <v>0</v>
      </c>
      <c r="F25" s="156">
        <v>0</v>
      </c>
    </row>
    <row r="26" spans="1:6" x14ac:dyDescent="0.25">
      <c r="A26" s="72">
        <f t="shared" si="3"/>
        <v>10</v>
      </c>
      <c r="B26" s="79" t="s">
        <v>188</v>
      </c>
      <c r="C26" s="79" t="s">
        <v>186</v>
      </c>
      <c r="D26" s="74">
        <v>0</v>
      </c>
      <c r="E26" s="75">
        <v>0</v>
      </c>
      <c r="F26" s="156">
        <v>0</v>
      </c>
    </row>
    <row r="27" spans="1:6" x14ac:dyDescent="0.25">
      <c r="A27" s="72">
        <f t="shared" si="3"/>
        <v>11</v>
      </c>
      <c r="B27" s="79" t="s">
        <v>189</v>
      </c>
      <c r="C27" s="79" t="s">
        <v>182</v>
      </c>
      <c r="D27" s="74">
        <v>0</v>
      </c>
      <c r="E27" s="75">
        <v>0</v>
      </c>
      <c r="F27" s="156">
        <v>0</v>
      </c>
    </row>
    <row r="28" spans="1:6" x14ac:dyDescent="0.25">
      <c r="A28" s="72">
        <f t="shared" si="3"/>
        <v>12</v>
      </c>
      <c r="B28" s="79" t="s">
        <v>190</v>
      </c>
      <c r="C28" s="79" t="s">
        <v>186</v>
      </c>
      <c r="D28" s="74">
        <v>0</v>
      </c>
      <c r="E28" s="75">
        <v>0</v>
      </c>
      <c r="F28" s="156">
        <v>0</v>
      </c>
    </row>
    <row r="29" spans="1:6" x14ac:dyDescent="0.25">
      <c r="A29" s="72">
        <f t="shared" si="3"/>
        <v>13</v>
      </c>
      <c r="B29" s="79" t="s">
        <v>191</v>
      </c>
      <c r="C29" s="79" t="s">
        <v>186</v>
      </c>
      <c r="D29" s="74">
        <v>0</v>
      </c>
      <c r="E29" s="75">
        <v>0</v>
      </c>
      <c r="F29" s="156">
        <v>0</v>
      </c>
    </row>
    <row r="30" spans="1:6" x14ac:dyDescent="0.25">
      <c r="A30" s="72">
        <f t="shared" si="3"/>
        <v>14</v>
      </c>
      <c r="B30" s="79" t="s">
        <v>192</v>
      </c>
      <c r="C30" s="79" t="s">
        <v>186</v>
      </c>
      <c r="D30" s="74">
        <v>0</v>
      </c>
      <c r="E30" s="75">
        <v>0</v>
      </c>
      <c r="F30" s="156">
        <v>0</v>
      </c>
    </row>
    <row r="31" spans="1:6" x14ac:dyDescent="0.25">
      <c r="A31" s="72">
        <f t="shared" si="3"/>
        <v>15</v>
      </c>
      <c r="B31" s="79" t="s">
        <v>193</v>
      </c>
      <c r="C31" s="79" t="s">
        <v>182</v>
      </c>
      <c r="D31" s="74">
        <v>0</v>
      </c>
      <c r="E31" s="75">
        <v>0</v>
      </c>
      <c r="F31" s="156">
        <v>0</v>
      </c>
    </row>
    <row r="32" spans="1:6" x14ac:dyDescent="0.25">
      <c r="A32" s="72">
        <f t="shared" si="3"/>
        <v>16</v>
      </c>
      <c r="B32" s="79" t="s">
        <v>194</v>
      </c>
      <c r="C32" s="79" t="s">
        <v>186</v>
      </c>
      <c r="D32" s="74">
        <v>0</v>
      </c>
      <c r="E32" s="75">
        <v>0</v>
      </c>
      <c r="F32" s="156">
        <v>0</v>
      </c>
    </row>
    <row r="33" spans="1:6" x14ac:dyDescent="0.25">
      <c r="A33" s="72">
        <f t="shared" si="3"/>
        <v>17</v>
      </c>
      <c r="B33" s="79" t="s">
        <v>195</v>
      </c>
      <c r="C33" s="79" t="s">
        <v>178</v>
      </c>
      <c r="D33" s="74">
        <v>0</v>
      </c>
      <c r="E33" s="75">
        <v>0</v>
      </c>
      <c r="F33" s="156">
        <v>0</v>
      </c>
    </row>
    <row r="34" spans="1:6" x14ac:dyDescent="0.25">
      <c r="A34" s="72">
        <f t="shared" si="3"/>
        <v>18</v>
      </c>
      <c r="B34" s="79" t="s">
        <v>196</v>
      </c>
      <c r="C34" s="79" t="s">
        <v>182</v>
      </c>
      <c r="D34" s="74">
        <v>0</v>
      </c>
      <c r="E34" s="75">
        <v>0</v>
      </c>
      <c r="F34" s="156">
        <v>0</v>
      </c>
    </row>
    <row r="35" spans="1:6" x14ac:dyDescent="0.25">
      <c r="A35" s="72">
        <f t="shared" si="3"/>
        <v>19</v>
      </c>
      <c r="B35" s="79" t="s">
        <v>197</v>
      </c>
      <c r="C35" s="79" t="s">
        <v>186</v>
      </c>
      <c r="D35" s="74">
        <v>0</v>
      </c>
      <c r="E35" s="75">
        <v>0</v>
      </c>
      <c r="F35" s="156">
        <v>0</v>
      </c>
    </row>
    <row r="36" spans="1:6" ht="15.75" thickBot="1" x14ac:dyDescent="0.3">
      <c r="A36" s="72">
        <f t="shared" si="3"/>
        <v>20</v>
      </c>
      <c r="B36" s="79" t="s">
        <v>198</v>
      </c>
      <c r="C36" s="79" t="s">
        <v>186</v>
      </c>
      <c r="D36" s="74">
        <v>0</v>
      </c>
      <c r="E36" s="75">
        <v>0</v>
      </c>
      <c r="F36" s="156">
        <v>0</v>
      </c>
    </row>
    <row r="37" spans="1:6" ht="15.75" thickBot="1" x14ac:dyDescent="0.3">
      <c r="A37" s="61"/>
      <c r="B37" s="57"/>
      <c r="C37" s="57" t="s">
        <v>2</v>
      </c>
      <c r="D37" s="62">
        <f>SUM(D38:D53)</f>
        <v>13756</v>
      </c>
      <c r="E37" s="62">
        <f>SUM(E38:E53)</f>
        <v>1480</v>
      </c>
      <c r="F37" s="64">
        <f>SUM(F38:F53)</f>
        <v>12276</v>
      </c>
    </row>
    <row r="38" spans="1:6" x14ac:dyDescent="0.25">
      <c r="A38" s="159">
        <v>1</v>
      </c>
      <c r="B38" s="248" t="s">
        <v>200</v>
      </c>
      <c r="C38" s="89" t="s">
        <v>201</v>
      </c>
      <c r="D38" s="90">
        <f>E38+F38</f>
        <v>9430</v>
      </c>
      <c r="E38" s="90">
        <v>670</v>
      </c>
      <c r="F38" s="155">
        <f>9430-670</f>
        <v>8760</v>
      </c>
    </row>
    <row r="39" spans="1:6" x14ac:dyDescent="0.25">
      <c r="A39" s="72">
        <f>+A38+1</f>
        <v>2</v>
      </c>
      <c r="B39" s="248"/>
      <c r="C39" s="74" t="s">
        <v>202</v>
      </c>
      <c r="D39" s="75">
        <f t="shared" ref="D39:D53" si="4">E39+F39</f>
        <v>1118</v>
      </c>
      <c r="E39" s="75">
        <v>342</v>
      </c>
      <c r="F39" s="156">
        <v>776</v>
      </c>
    </row>
    <row r="40" spans="1:6" x14ac:dyDescent="0.25">
      <c r="A40" s="72">
        <f t="shared" ref="A40:A53" si="5">+A39+1</f>
        <v>3</v>
      </c>
      <c r="B40" s="228"/>
      <c r="C40" s="74" t="s">
        <v>202</v>
      </c>
      <c r="D40" s="75">
        <f t="shared" si="4"/>
        <v>3208</v>
      </c>
      <c r="E40" s="75">
        <v>468</v>
      </c>
      <c r="F40" s="156">
        <v>2740</v>
      </c>
    </row>
    <row r="41" spans="1:6" x14ac:dyDescent="0.25">
      <c r="A41" s="72">
        <f t="shared" si="5"/>
        <v>4</v>
      </c>
      <c r="B41" s="79" t="s">
        <v>941</v>
      </c>
      <c r="C41" s="74" t="s">
        <v>202</v>
      </c>
      <c r="D41" s="75">
        <f t="shared" si="4"/>
        <v>0</v>
      </c>
      <c r="E41" s="75">
        <v>0</v>
      </c>
      <c r="F41" s="156">
        <v>0</v>
      </c>
    </row>
    <row r="42" spans="1:6" x14ac:dyDescent="0.25">
      <c r="A42" s="72">
        <f t="shared" si="5"/>
        <v>5</v>
      </c>
      <c r="B42" s="79" t="s">
        <v>942</v>
      </c>
      <c r="C42" s="79" t="s">
        <v>206</v>
      </c>
      <c r="D42" s="75">
        <f t="shared" si="4"/>
        <v>0</v>
      </c>
      <c r="E42" s="75">
        <v>0</v>
      </c>
      <c r="F42" s="156">
        <v>0</v>
      </c>
    </row>
    <row r="43" spans="1:6" x14ac:dyDescent="0.25">
      <c r="A43" s="72">
        <f t="shared" si="5"/>
        <v>6</v>
      </c>
      <c r="B43" s="79" t="s">
        <v>943</v>
      </c>
      <c r="C43" s="79"/>
      <c r="D43" s="75">
        <f t="shared" si="4"/>
        <v>0</v>
      </c>
      <c r="E43" s="75">
        <v>0</v>
      </c>
      <c r="F43" s="156">
        <v>0</v>
      </c>
    </row>
    <row r="44" spans="1:6" x14ac:dyDescent="0.25">
      <c r="A44" s="72">
        <f t="shared" si="5"/>
        <v>7</v>
      </c>
      <c r="B44" s="79" t="s">
        <v>944</v>
      </c>
      <c r="C44" s="79" t="s">
        <v>206</v>
      </c>
      <c r="D44" s="75">
        <f t="shared" si="4"/>
        <v>0</v>
      </c>
      <c r="E44" s="75">
        <v>0</v>
      </c>
      <c r="F44" s="156">
        <v>0</v>
      </c>
    </row>
    <row r="45" spans="1:6" x14ac:dyDescent="0.25">
      <c r="A45" s="72">
        <f t="shared" si="5"/>
        <v>8</v>
      </c>
      <c r="B45" s="79" t="s">
        <v>945</v>
      </c>
      <c r="C45" s="79"/>
      <c r="D45" s="75">
        <f t="shared" si="4"/>
        <v>0</v>
      </c>
      <c r="E45" s="75">
        <v>0</v>
      </c>
      <c r="F45" s="156">
        <v>0</v>
      </c>
    </row>
    <row r="46" spans="1:6" x14ac:dyDescent="0.25">
      <c r="A46" s="72">
        <f t="shared" si="5"/>
        <v>9</v>
      </c>
      <c r="B46" s="79" t="s">
        <v>946</v>
      </c>
      <c r="C46" s="79" t="s">
        <v>211</v>
      </c>
      <c r="D46" s="75">
        <f t="shared" si="4"/>
        <v>0</v>
      </c>
      <c r="E46" s="75">
        <v>0</v>
      </c>
      <c r="F46" s="156">
        <v>0</v>
      </c>
    </row>
    <row r="47" spans="1:6" x14ac:dyDescent="0.25">
      <c r="A47" s="72">
        <f t="shared" si="5"/>
        <v>10</v>
      </c>
      <c r="B47" s="79" t="s">
        <v>947</v>
      </c>
      <c r="C47" s="79" t="s">
        <v>206</v>
      </c>
      <c r="D47" s="75">
        <f t="shared" si="4"/>
        <v>0</v>
      </c>
      <c r="E47" s="75">
        <v>0</v>
      </c>
      <c r="F47" s="156">
        <v>0</v>
      </c>
    </row>
    <row r="48" spans="1:6" x14ac:dyDescent="0.25">
      <c r="A48" s="72">
        <f t="shared" si="5"/>
        <v>11</v>
      </c>
      <c r="B48" s="79" t="s">
        <v>948</v>
      </c>
      <c r="C48" s="79" t="s">
        <v>206</v>
      </c>
      <c r="D48" s="75">
        <f t="shared" si="4"/>
        <v>0</v>
      </c>
      <c r="E48" s="75">
        <v>0</v>
      </c>
      <c r="F48" s="156">
        <v>0</v>
      </c>
    </row>
    <row r="49" spans="1:6" x14ac:dyDescent="0.25">
      <c r="A49" s="72">
        <f t="shared" si="5"/>
        <v>12</v>
      </c>
      <c r="B49" s="79" t="s">
        <v>949</v>
      </c>
      <c r="C49" s="79" t="s">
        <v>215</v>
      </c>
      <c r="D49" s="75">
        <f t="shared" si="4"/>
        <v>0</v>
      </c>
      <c r="E49" s="75">
        <v>0</v>
      </c>
      <c r="F49" s="156">
        <v>0</v>
      </c>
    </row>
    <row r="50" spans="1:6" x14ac:dyDescent="0.25">
      <c r="A50" s="72">
        <f t="shared" si="5"/>
        <v>13</v>
      </c>
      <c r="B50" s="79" t="s">
        <v>950</v>
      </c>
      <c r="C50" s="79" t="s">
        <v>206</v>
      </c>
      <c r="D50" s="75">
        <f t="shared" si="4"/>
        <v>0</v>
      </c>
      <c r="E50" s="75">
        <v>0</v>
      </c>
      <c r="F50" s="156">
        <v>0</v>
      </c>
    </row>
    <row r="51" spans="1:6" x14ac:dyDescent="0.25">
      <c r="A51" s="72">
        <f t="shared" si="5"/>
        <v>14</v>
      </c>
      <c r="B51" s="79" t="s">
        <v>951</v>
      </c>
      <c r="C51" s="79" t="s">
        <v>206</v>
      </c>
      <c r="D51" s="75">
        <f t="shared" si="4"/>
        <v>0</v>
      </c>
      <c r="E51" s="75">
        <v>0</v>
      </c>
      <c r="F51" s="156">
        <v>0</v>
      </c>
    </row>
    <row r="52" spans="1:6" x14ac:dyDescent="0.25">
      <c r="A52" s="72">
        <f t="shared" si="5"/>
        <v>15</v>
      </c>
      <c r="B52" s="79" t="s">
        <v>952</v>
      </c>
      <c r="C52" s="79" t="s">
        <v>206</v>
      </c>
      <c r="D52" s="75">
        <f t="shared" si="4"/>
        <v>0</v>
      </c>
      <c r="E52" s="75">
        <v>0</v>
      </c>
      <c r="F52" s="156">
        <v>0</v>
      </c>
    </row>
    <row r="53" spans="1:6" ht="15.75" thickBot="1" x14ac:dyDescent="0.3">
      <c r="A53" s="72">
        <f t="shared" si="5"/>
        <v>16</v>
      </c>
      <c r="B53" s="79" t="s">
        <v>953</v>
      </c>
      <c r="C53" s="79" t="s">
        <v>206</v>
      </c>
      <c r="D53" s="75">
        <f t="shared" si="4"/>
        <v>0</v>
      </c>
      <c r="E53" s="75">
        <v>0</v>
      </c>
      <c r="F53" s="156">
        <v>0</v>
      </c>
    </row>
    <row r="54" spans="1:6" ht="15.75" thickBot="1" x14ac:dyDescent="0.3">
      <c r="A54" s="226" t="s">
        <v>220</v>
      </c>
      <c r="B54" s="227"/>
      <c r="C54" s="57" t="s">
        <v>2</v>
      </c>
      <c r="D54" s="62">
        <f t="shared" ref="D54:F54" si="6">SUM(D55:D74)</f>
        <v>0</v>
      </c>
      <c r="E54" s="62">
        <f t="shared" si="6"/>
        <v>0</v>
      </c>
      <c r="F54" s="64">
        <f t="shared" si="6"/>
        <v>4500</v>
      </c>
    </row>
    <row r="55" spans="1:6" x14ac:dyDescent="0.25">
      <c r="A55" s="88">
        <v>1</v>
      </c>
      <c r="B55" s="228" t="s">
        <v>221</v>
      </c>
      <c r="C55" s="114" t="s">
        <v>222</v>
      </c>
      <c r="D55" s="89">
        <v>0</v>
      </c>
      <c r="E55" s="89">
        <v>0</v>
      </c>
      <c r="F55" s="160">
        <v>0</v>
      </c>
    </row>
    <row r="56" spans="1:6" x14ac:dyDescent="0.25">
      <c r="A56" s="72">
        <f>+A55+1</f>
        <v>2</v>
      </c>
      <c r="B56" s="229"/>
      <c r="C56" s="115" t="s">
        <v>223</v>
      </c>
      <c r="D56" s="74">
        <v>0</v>
      </c>
      <c r="E56" s="74">
        <v>0</v>
      </c>
      <c r="F56" s="161">
        <v>0</v>
      </c>
    </row>
    <row r="57" spans="1:6" x14ac:dyDescent="0.25">
      <c r="A57" s="72">
        <f t="shared" ref="A57:A70" si="7">+A56+1</f>
        <v>3</v>
      </c>
      <c r="B57" s="229"/>
      <c r="C57" s="115" t="s">
        <v>223</v>
      </c>
      <c r="D57" s="74">
        <v>0</v>
      </c>
      <c r="E57" s="74">
        <v>0</v>
      </c>
      <c r="F57" s="156">
        <v>4500</v>
      </c>
    </row>
    <row r="58" spans="1:6" x14ac:dyDescent="0.25">
      <c r="A58" s="72">
        <f t="shared" si="7"/>
        <v>4</v>
      </c>
      <c r="B58" s="79" t="s">
        <v>224</v>
      </c>
      <c r="C58" s="79" t="s">
        <v>186</v>
      </c>
      <c r="D58" s="74">
        <v>0</v>
      </c>
      <c r="E58" s="74">
        <v>0</v>
      </c>
      <c r="F58" s="161">
        <v>0</v>
      </c>
    </row>
    <row r="59" spans="1:6" x14ac:dyDescent="0.25">
      <c r="A59" s="72">
        <f t="shared" si="7"/>
        <v>5</v>
      </c>
      <c r="B59" s="79" t="s">
        <v>225</v>
      </c>
      <c r="C59" s="79" t="s">
        <v>186</v>
      </c>
      <c r="D59" s="74">
        <v>0</v>
      </c>
      <c r="E59" s="74">
        <v>0</v>
      </c>
      <c r="F59" s="161">
        <v>0</v>
      </c>
    </row>
    <row r="60" spans="1:6" x14ac:dyDescent="0.25">
      <c r="A60" s="72">
        <f t="shared" si="7"/>
        <v>6</v>
      </c>
      <c r="B60" s="79" t="s">
        <v>226</v>
      </c>
      <c r="C60" s="79" t="s">
        <v>186</v>
      </c>
      <c r="D60" s="74">
        <v>0</v>
      </c>
      <c r="E60" s="74">
        <v>0</v>
      </c>
      <c r="F60" s="161">
        <v>0</v>
      </c>
    </row>
    <row r="61" spans="1:6" x14ac:dyDescent="0.25">
      <c r="A61" s="72">
        <f t="shared" si="7"/>
        <v>7</v>
      </c>
      <c r="B61" s="79" t="s">
        <v>227</v>
      </c>
      <c r="C61" s="79" t="s">
        <v>186</v>
      </c>
      <c r="D61" s="74">
        <v>0</v>
      </c>
      <c r="E61" s="74">
        <v>0</v>
      </c>
      <c r="F61" s="161">
        <v>0</v>
      </c>
    </row>
    <row r="62" spans="1:6" x14ac:dyDescent="0.25">
      <c r="A62" s="72">
        <f t="shared" si="7"/>
        <v>8</v>
      </c>
      <c r="B62" s="79" t="s">
        <v>228</v>
      </c>
      <c r="C62" s="79" t="s">
        <v>186</v>
      </c>
      <c r="D62" s="74">
        <v>0</v>
      </c>
      <c r="E62" s="74">
        <v>0</v>
      </c>
      <c r="F62" s="161">
        <v>0</v>
      </c>
    </row>
    <row r="63" spans="1:6" x14ac:dyDescent="0.25">
      <c r="A63" s="72">
        <f t="shared" si="7"/>
        <v>9</v>
      </c>
      <c r="B63" s="79" t="s">
        <v>229</v>
      </c>
      <c r="C63" s="79" t="s">
        <v>186</v>
      </c>
      <c r="D63" s="74">
        <v>0</v>
      </c>
      <c r="E63" s="74">
        <v>0</v>
      </c>
      <c r="F63" s="161">
        <v>0</v>
      </c>
    </row>
    <row r="64" spans="1:6" x14ac:dyDescent="0.25">
      <c r="A64" s="72">
        <f t="shared" si="7"/>
        <v>10</v>
      </c>
      <c r="B64" s="79" t="s">
        <v>230</v>
      </c>
      <c r="C64" s="79" t="s">
        <v>186</v>
      </c>
      <c r="D64" s="74">
        <v>0</v>
      </c>
      <c r="E64" s="74">
        <v>0</v>
      </c>
      <c r="F64" s="161">
        <v>0</v>
      </c>
    </row>
    <row r="65" spans="1:6" x14ac:dyDescent="0.25">
      <c r="A65" s="72">
        <f t="shared" si="7"/>
        <v>11</v>
      </c>
      <c r="B65" s="79" t="s">
        <v>231</v>
      </c>
      <c r="C65" s="79" t="s">
        <v>186</v>
      </c>
      <c r="D65" s="74">
        <v>0</v>
      </c>
      <c r="E65" s="74">
        <v>0</v>
      </c>
      <c r="F65" s="161">
        <v>0</v>
      </c>
    </row>
    <row r="66" spans="1:6" x14ac:dyDescent="0.25">
      <c r="A66" s="72">
        <f t="shared" si="7"/>
        <v>12</v>
      </c>
      <c r="B66" s="79" t="s">
        <v>232</v>
      </c>
      <c r="C66" s="79" t="s">
        <v>186</v>
      </c>
      <c r="D66" s="74">
        <v>0</v>
      </c>
      <c r="E66" s="74">
        <v>0</v>
      </c>
      <c r="F66" s="161">
        <v>0</v>
      </c>
    </row>
    <row r="67" spans="1:6" x14ac:dyDescent="0.25">
      <c r="A67" s="72">
        <f t="shared" si="7"/>
        <v>13</v>
      </c>
      <c r="B67" s="79" t="s">
        <v>233</v>
      </c>
      <c r="C67" s="79" t="s">
        <v>186</v>
      </c>
      <c r="D67" s="74">
        <v>0</v>
      </c>
      <c r="E67" s="74">
        <v>0</v>
      </c>
      <c r="F67" s="161">
        <v>0</v>
      </c>
    </row>
    <row r="68" spans="1:6" x14ac:dyDescent="0.25">
      <c r="A68" s="72">
        <f t="shared" si="7"/>
        <v>14</v>
      </c>
      <c r="B68" s="79" t="s">
        <v>234</v>
      </c>
      <c r="C68" s="79" t="s">
        <v>186</v>
      </c>
      <c r="D68" s="74">
        <v>0</v>
      </c>
      <c r="E68" s="74">
        <v>0</v>
      </c>
      <c r="F68" s="161">
        <v>0</v>
      </c>
    </row>
    <row r="69" spans="1:6" x14ac:dyDescent="0.25">
      <c r="A69" s="72">
        <f t="shared" si="7"/>
        <v>15</v>
      </c>
      <c r="B69" s="79" t="s">
        <v>235</v>
      </c>
      <c r="C69" s="79" t="s">
        <v>186</v>
      </c>
      <c r="D69" s="74">
        <v>0</v>
      </c>
      <c r="E69" s="74">
        <v>0</v>
      </c>
      <c r="F69" s="161">
        <v>0</v>
      </c>
    </row>
    <row r="70" spans="1:6" ht="15.75" thickBot="1" x14ac:dyDescent="0.3">
      <c r="A70" s="80">
        <f t="shared" si="7"/>
        <v>16</v>
      </c>
      <c r="B70" s="82" t="s">
        <v>236</v>
      </c>
      <c r="C70" s="82" t="s">
        <v>186</v>
      </c>
      <c r="D70" s="83">
        <v>0</v>
      </c>
      <c r="E70" s="83">
        <v>0</v>
      </c>
      <c r="F70" s="162">
        <v>0</v>
      </c>
    </row>
    <row r="71" spans="1:6" ht="15.75" thickBot="1" x14ac:dyDescent="0.3">
      <c r="A71" s="226" t="s">
        <v>237</v>
      </c>
      <c r="B71" s="227"/>
      <c r="C71" s="57" t="s">
        <v>2</v>
      </c>
      <c r="D71" s="62">
        <f>SUM(D72:D89)</f>
        <v>0</v>
      </c>
      <c r="E71" s="62">
        <f>SUM(E72:E89)</f>
        <v>0</v>
      </c>
      <c r="F71" s="64">
        <f>SUM(F72:F89)</f>
        <v>0</v>
      </c>
    </row>
    <row r="72" spans="1:6" x14ac:dyDescent="0.25">
      <c r="A72" s="88">
        <v>1</v>
      </c>
      <c r="B72" s="228" t="s">
        <v>237</v>
      </c>
      <c r="C72" s="89" t="s">
        <v>238</v>
      </c>
      <c r="D72" s="89">
        <v>0</v>
      </c>
      <c r="E72" s="90">
        <v>0</v>
      </c>
      <c r="F72" s="155">
        <v>0</v>
      </c>
    </row>
    <row r="73" spans="1:6" x14ac:dyDescent="0.25">
      <c r="A73" s="72">
        <f>+A72+1</f>
        <v>2</v>
      </c>
      <c r="B73" s="229"/>
      <c r="C73" s="74" t="s">
        <v>178</v>
      </c>
      <c r="D73" s="74">
        <v>0</v>
      </c>
      <c r="E73" s="75">
        <v>0</v>
      </c>
      <c r="F73" s="156">
        <v>0</v>
      </c>
    </row>
    <row r="74" spans="1:6" x14ac:dyDescent="0.25">
      <c r="A74" s="72">
        <f t="shared" ref="A74:A89" si="8">+A73+1</f>
        <v>3</v>
      </c>
      <c r="B74" s="229"/>
      <c r="C74" s="74" t="s">
        <v>178</v>
      </c>
      <c r="D74" s="74">
        <v>0</v>
      </c>
      <c r="E74" s="75">
        <v>0</v>
      </c>
      <c r="F74" s="156">
        <v>0</v>
      </c>
    </row>
    <row r="75" spans="1:6" x14ac:dyDescent="0.25">
      <c r="A75" s="72">
        <f t="shared" si="8"/>
        <v>4</v>
      </c>
      <c r="B75" s="118" t="s">
        <v>239</v>
      </c>
      <c r="C75" s="79" t="s">
        <v>186</v>
      </c>
      <c r="D75" s="74">
        <v>0</v>
      </c>
      <c r="E75" s="75">
        <v>0</v>
      </c>
      <c r="F75" s="156">
        <v>0</v>
      </c>
    </row>
    <row r="76" spans="1:6" x14ac:dyDescent="0.25">
      <c r="A76" s="72">
        <f t="shared" si="8"/>
        <v>5</v>
      </c>
      <c r="B76" s="118" t="s">
        <v>240</v>
      </c>
      <c r="C76" s="79" t="s">
        <v>186</v>
      </c>
      <c r="D76" s="74">
        <v>0</v>
      </c>
      <c r="E76" s="75">
        <v>0</v>
      </c>
      <c r="F76" s="156">
        <v>0</v>
      </c>
    </row>
    <row r="77" spans="1:6" x14ac:dyDescent="0.25">
      <c r="A77" s="72">
        <f t="shared" si="8"/>
        <v>6</v>
      </c>
      <c r="B77" s="118" t="s">
        <v>241</v>
      </c>
      <c r="C77" s="79" t="s">
        <v>186</v>
      </c>
      <c r="D77" s="74">
        <v>0</v>
      </c>
      <c r="E77" s="75">
        <v>0</v>
      </c>
      <c r="F77" s="156">
        <v>0</v>
      </c>
    </row>
    <row r="78" spans="1:6" x14ac:dyDescent="0.25">
      <c r="A78" s="72">
        <f t="shared" si="8"/>
        <v>7</v>
      </c>
      <c r="B78" s="118" t="s">
        <v>242</v>
      </c>
      <c r="C78" s="79" t="s">
        <v>186</v>
      </c>
      <c r="D78" s="74">
        <v>0</v>
      </c>
      <c r="E78" s="75">
        <v>0</v>
      </c>
      <c r="F78" s="156">
        <v>0</v>
      </c>
    </row>
    <row r="79" spans="1:6" x14ac:dyDescent="0.25">
      <c r="A79" s="72">
        <f t="shared" si="8"/>
        <v>8</v>
      </c>
      <c r="B79" s="118" t="s">
        <v>243</v>
      </c>
      <c r="C79" s="79" t="s">
        <v>186</v>
      </c>
      <c r="D79" s="74">
        <v>0</v>
      </c>
      <c r="E79" s="75">
        <v>0</v>
      </c>
      <c r="F79" s="156">
        <v>0</v>
      </c>
    </row>
    <row r="80" spans="1:6" x14ac:dyDescent="0.25">
      <c r="A80" s="72">
        <f t="shared" si="8"/>
        <v>9</v>
      </c>
      <c r="B80" s="118" t="s">
        <v>244</v>
      </c>
      <c r="C80" s="79" t="s">
        <v>186</v>
      </c>
      <c r="D80" s="74">
        <v>0</v>
      </c>
      <c r="E80" s="75">
        <v>0</v>
      </c>
      <c r="F80" s="156">
        <v>0</v>
      </c>
    </row>
    <row r="81" spans="1:6" x14ac:dyDescent="0.25">
      <c r="A81" s="72">
        <f t="shared" si="8"/>
        <v>10</v>
      </c>
      <c r="B81" s="118" t="s">
        <v>245</v>
      </c>
      <c r="C81" s="79" t="s">
        <v>186</v>
      </c>
      <c r="D81" s="74">
        <v>0</v>
      </c>
      <c r="E81" s="75">
        <v>0</v>
      </c>
      <c r="F81" s="156">
        <v>0</v>
      </c>
    </row>
    <row r="82" spans="1:6" x14ac:dyDescent="0.25">
      <c r="A82" s="72">
        <f t="shared" si="8"/>
        <v>11</v>
      </c>
      <c r="B82" s="118" t="s">
        <v>246</v>
      </c>
      <c r="C82" s="79" t="s">
        <v>186</v>
      </c>
      <c r="D82" s="74">
        <v>0</v>
      </c>
      <c r="E82" s="75">
        <v>0</v>
      </c>
      <c r="F82" s="156">
        <v>0</v>
      </c>
    </row>
    <row r="83" spans="1:6" x14ac:dyDescent="0.25">
      <c r="A83" s="72">
        <f t="shared" si="8"/>
        <v>12</v>
      </c>
      <c r="B83" s="118" t="s">
        <v>247</v>
      </c>
      <c r="C83" s="79" t="s">
        <v>186</v>
      </c>
      <c r="D83" s="74">
        <v>0</v>
      </c>
      <c r="E83" s="75">
        <v>0</v>
      </c>
      <c r="F83" s="156">
        <v>0</v>
      </c>
    </row>
    <row r="84" spans="1:6" x14ac:dyDescent="0.25">
      <c r="A84" s="72">
        <f t="shared" si="8"/>
        <v>13</v>
      </c>
      <c r="B84" s="118" t="s">
        <v>248</v>
      </c>
      <c r="C84" s="79" t="s">
        <v>186</v>
      </c>
      <c r="D84" s="74">
        <v>0</v>
      </c>
      <c r="E84" s="75">
        <v>0</v>
      </c>
      <c r="F84" s="156">
        <v>0</v>
      </c>
    </row>
    <row r="85" spans="1:6" x14ac:dyDescent="0.25">
      <c r="A85" s="72">
        <f t="shared" si="8"/>
        <v>14</v>
      </c>
      <c r="B85" s="118" t="s">
        <v>249</v>
      </c>
      <c r="C85" s="79" t="s">
        <v>186</v>
      </c>
      <c r="D85" s="74">
        <v>0</v>
      </c>
      <c r="E85" s="75">
        <v>0</v>
      </c>
      <c r="F85" s="156">
        <v>0</v>
      </c>
    </row>
    <row r="86" spans="1:6" x14ac:dyDescent="0.25">
      <c r="A86" s="72">
        <f t="shared" si="8"/>
        <v>15</v>
      </c>
      <c r="B86" s="118" t="s">
        <v>250</v>
      </c>
      <c r="C86" s="79" t="s">
        <v>186</v>
      </c>
      <c r="D86" s="74">
        <v>0</v>
      </c>
      <c r="E86" s="75">
        <v>0</v>
      </c>
      <c r="F86" s="156">
        <v>0</v>
      </c>
    </row>
    <row r="87" spans="1:6" x14ac:dyDescent="0.25">
      <c r="A87" s="72">
        <f t="shared" si="8"/>
        <v>16</v>
      </c>
      <c r="B87" s="118" t="s">
        <v>251</v>
      </c>
      <c r="C87" s="79" t="s">
        <v>186</v>
      </c>
      <c r="D87" s="74">
        <v>0</v>
      </c>
      <c r="E87" s="75">
        <v>0</v>
      </c>
      <c r="F87" s="156">
        <v>0</v>
      </c>
    </row>
    <row r="88" spans="1:6" x14ac:dyDescent="0.25">
      <c r="A88" s="72">
        <f t="shared" si="8"/>
        <v>17</v>
      </c>
      <c r="B88" s="118" t="s">
        <v>252</v>
      </c>
      <c r="C88" s="79" t="s">
        <v>186</v>
      </c>
      <c r="D88" s="74">
        <v>0</v>
      </c>
      <c r="E88" s="75">
        <v>0</v>
      </c>
      <c r="F88" s="156">
        <v>0</v>
      </c>
    </row>
    <row r="89" spans="1:6" ht="15.75" thickBot="1" x14ac:dyDescent="0.3">
      <c r="A89" s="80">
        <f t="shared" si="8"/>
        <v>18</v>
      </c>
      <c r="B89" s="119" t="s">
        <v>253</v>
      </c>
      <c r="C89" s="82" t="s">
        <v>186</v>
      </c>
      <c r="D89" s="83">
        <v>0</v>
      </c>
      <c r="E89" s="84">
        <v>0</v>
      </c>
      <c r="F89" s="157">
        <v>0</v>
      </c>
    </row>
    <row r="90" spans="1:6" ht="15.75" thickBot="1" x14ac:dyDescent="0.3">
      <c r="A90" s="226" t="s">
        <v>254</v>
      </c>
      <c r="B90" s="227"/>
      <c r="C90" s="57" t="s">
        <v>2</v>
      </c>
      <c r="D90" s="62">
        <f>SUM(D91:D104)</f>
        <v>0</v>
      </c>
      <c r="E90" s="62">
        <f>SUM(E91:E104)</f>
        <v>6671.3</v>
      </c>
      <c r="F90" s="64">
        <f>SUM(F91:F104)</f>
        <v>3047.7</v>
      </c>
    </row>
    <row r="91" spans="1:6" x14ac:dyDescent="0.25">
      <c r="A91" s="88">
        <v>1</v>
      </c>
      <c r="B91" s="228" t="s">
        <v>255</v>
      </c>
      <c r="C91" s="89" t="s">
        <v>177</v>
      </c>
      <c r="D91" s="89">
        <v>0</v>
      </c>
      <c r="E91" s="90">
        <v>0</v>
      </c>
      <c r="F91" s="155">
        <v>2044.7</v>
      </c>
    </row>
    <row r="92" spans="1:6" x14ac:dyDescent="0.25">
      <c r="A92" s="72">
        <f>+A91+1</f>
        <v>2</v>
      </c>
      <c r="B92" s="229"/>
      <c r="C92" s="74" t="s">
        <v>178</v>
      </c>
      <c r="D92" s="74">
        <v>0</v>
      </c>
      <c r="E92" s="75">
        <v>450</v>
      </c>
      <c r="F92" s="156">
        <v>1003</v>
      </c>
    </row>
    <row r="93" spans="1:6" x14ac:dyDescent="0.25">
      <c r="A93" s="72">
        <f t="shared" ref="A93:A104" si="9">+A92+1</f>
        <v>3</v>
      </c>
      <c r="B93" s="229"/>
      <c r="C93" s="79" t="s">
        <v>186</v>
      </c>
      <c r="D93" s="74">
        <v>0</v>
      </c>
      <c r="E93" s="75">
        <v>450</v>
      </c>
      <c r="F93" s="156">
        <v>0</v>
      </c>
    </row>
    <row r="94" spans="1:6" x14ac:dyDescent="0.25">
      <c r="A94" s="72">
        <f t="shared" si="9"/>
        <v>4</v>
      </c>
      <c r="B94" s="79" t="s">
        <v>256</v>
      </c>
      <c r="C94" s="79" t="s">
        <v>178</v>
      </c>
      <c r="D94" s="74">
        <v>0</v>
      </c>
      <c r="E94" s="75">
        <v>0</v>
      </c>
      <c r="F94" s="156">
        <v>0</v>
      </c>
    </row>
    <row r="95" spans="1:6" x14ac:dyDescent="0.25">
      <c r="A95" s="72">
        <f t="shared" si="9"/>
        <v>5</v>
      </c>
      <c r="B95" s="79" t="s">
        <v>258</v>
      </c>
      <c r="C95" s="79" t="s">
        <v>181</v>
      </c>
      <c r="D95" s="74">
        <v>0</v>
      </c>
      <c r="E95" s="75">
        <v>0</v>
      </c>
      <c r="F95" s="156">
        <v>0</v>
      </c>
    </row>
    <row r="96" spans="1:6" x14ac:dyDescent="0.25">
      <c r="A96" s="72">
        <f t="shared" si="9"/>
        <v>6</v>
      </c>
      <c r="B96" s="79" t="s">
        <v>259</v>
      </c>
      <c r="C96" s="79" t="s">
        <v>182</v>
      </c>
      <c r="D96" s="74">
        <v>0</v>
      </c>
      <c r="E96" s="75">
        <v>2192</v>
      </c>
      <c r="F96" s="156">
        <v>0</v>
      </c>
    </row>
    <row r="97" spans="1:6" x14ac:dyDescent="0.25">
      <c r="A97" s="72">
        <f t="shared" si="9"/>
        <v>7</v>
      </c>
      <c r="B97" s="79" t="s">
        <v>260</v>
      </c>
      <c r="C97" s="79" t="s">
        <v>184</v>
      </c>
      <c r="D97" s="74">
        <v>0</v>
      </c>
      <c r="E97" s="75">
        <v>0</v>
      </c>
      <c r="F97" s="156">
        <v>0</v>
      </c>
    </row>
    <row r="98" spans="1:6" x14ac:dyDescent="0.25">
      <c r="A98" s="72">
        <f t="shared" si="9"/>
        <v>8</v>
      </c>
      <c r="B98" s="79" t="s">
        <v>261</v>
      </c>
      <c r="C98" s="79" t="s">
        <v>186</v>
      </c>
      <c r="D98" s="74">
        <v>0</v>
      </c>
      <c r="E98" s="75">
        <v>284.5</v>
      </c>
      <c r="F98" s="156">
        <v>0</v>
      </c>
    </row>
    <row r="99" spans="1:6" x14ac:dyDescent="0.25">
      <c r="A99" s="72">
        <f t="shared" si="9"/>
        <v>9</v>
      </c>
      <c r="B99" s="79" t="s">
        <v>262</v>
      </c>
      <c r="C99" s="79" t="s">
        <v>186</v>
      </c>
      <c r="D99" s="74">
        <v>0</v>
      </c>
      <c r="E99" s="75">
        <v>3294.8</v>
      </c>
      <c r="F99" s="156">
        <v>0</v>
      </c>
    </row>
    <row r="100" spans="1:6" x14ac:dyDescent="0.25">
      <c r="A100" s="72">
        <f t="shared" si="9"/>
        <v>10</v>
      </c>
      <c r="B100" s="79" t="s">
        <v>263</v>
      </c>
      <c r="C100" s="79" t="s">
        <v>186</v>
      </c>
      <c r="D100" s="74">
        <v>0</v>
      </c>
      <c r="E100" s="75">
        <v>0</v>
      </c>
      <c r="F100" s="156">
        <v>0</v>
      </c>
    </row>
    <row r="101" spans="1:6" x14ac:dyDescent="0.25">
      <c r="A101" s="72">
        <f t="shared" si="9"/>
        <v>11</v>
      </c>
      <c r="B101" s="79" t="s">
        <v>264</v>
      </c>
      <c r="C101" s="79" t="s">
        <v>182</v>
      </c>
      <c r="D101" s="74">
        <v>0</v>
      </c>
      <c r="E101" s="75">
        <v>0</v>
      </c>
      <c r="F101" s="156">
        <v>0</v>
      </c>
    </row>
    <row r="102" spans="1:6" x14ac:dyDescent="0.25">
      <c r="A102" s="72">
        <f t="shared" si="9"/>
        <v>12</v>
      </c>
      <c r="B102" s="79" t="s">
        <v>265</v>
      </c>
      <c r="C102" s="79" t="s">
        <v>186</v>
      </c>
      <c r="D102" s="74">
        <v>0</v>
      </c>
      <c r="E102" s="75">
        <v>0</v>
      </c>
      <c r="F102" s="156">
        <v>0</v>
      </c>
    </row>
    <row r="103" spans="1:6" x14ac:dyDescent="0.25">
      <c r="A103" s="72">
        <f t="shared" si="9"/>
        <v>13</v>
      </c>
      <c r="B103" s="79" t="s">
        <v>266</v>
      </c>
      <c r="C103" s="79" t="s">
        <v>186</v>
      </c>
      <c r="D103" s="74">
        <v>0</v>
      </c>
      <c r="E103" s="75">
        <v>0</v>
      </c>
      <c r="F103" s="156">
        <v>0</v>
      </c>
    </row>
    <row r="104" spans="1:6" ht="15.75" thickBot="1" x14ac:dyDescent="0.3">
      <c r="A104" s="80">
        <f t="shared" si="9"/>
        <v>14</v>
      </c>
      <c r="B104" s="82" t="s">
        <v>954</v>
      </c>
      <c r="C104" s="82" t="s">
        <v>186</v>
      </c>
      <c r="D104" s="83">
        <v>0</v>
      </c>
      <c r="E104" s="84">
        <v>0</v>
      </c>
      <c r="F104" s="157">
        <v>0</v>
      </c>
    </row>
    <row r="105" spans="1:6" ht="15.75" thickBot="1" x14ac:dyDescent="0.3">
      <c r="A105" s="226" t="s">
        <v>268</v>
      </c>
      <c r="B105" s="227"/>
      <c r="C105" s="57" t="s">
        <v>2</v>
      </c>
      <c r="D105" s="62">
        <f>SUM(D106:D122)</f>
        <v>26200</v>
      </c>
      <c r="E105" s="62">
        <f>SUM(E106:E122)</f>
        <v>11800</v>
      </c>
      <c r="F105" s="64">
        <f>SUM(F106:F122)</f>
        <v>26000</v>
      </c>
    </row>
    <row r="106" spans="1:6" x14ac:dyDescent="0.25">
      <c r="A106" s="88">
        <v>1</v>
      </c>
      <c r="B106" s="228" t="s">
        <v>269</v>
      </c>
      <c r="C106" s="89" t="s">
        <v>175</v>
      </c>
      <c r="D106" s="89">
        <v>2200</v>
      </c>
      <c r="E106" s="90">
        <v>1400</v>
      </c>
      <c r="F106" s="155">
        <v>2000</v>
      </c>
    </row>
    <row r="107" spans="1:6" x14ac:dyDescent="0.25">
      <c r="A107" s="72">
        <f>+A106+1</f>
        <v>2</v>
      </c>
      <c r="B107" s="229"/>
      <c r="C107" s="74" t="s">
        <v>270</v>
      </c>
      <c r="D107" s="74">
        <v>2200</v>
      </c>
      <c r="E107" s="75">
        <v>1100</v>
      </c>
      <c r="F107" s="156">
        <v>1500</v>
      </c>
    </row>
    <row r="108" spans="1:6" x14ac:dyDescent="0.25">
      <c r="A108" s="72">
        <f t="shared" ref="A108:A122" si="10">+A107+1</f>
        <v>3</v>
      </c>
      <c r="B108" s="229"/>
      <c r="C108" s="74" t="s">
        <v>271</v>
      </c>
      <c r="D108" s="74">
        <v>2200</v>
      </c>
      <c r="E108" s="75">
        <v>900</v>
      </c>
      <c r="F108" s="156">
        <v>1500</v>
      </c>
    </row>
    <row r="109" spans="1:6" x14ac:dyDescent="0.25">
      <c r="A109" s="72">
        <f t="shared" si="10"/>
        <v>4</v>
      </c>
      <c r="B109" s="79" t="s">
        <v>272</v>
      </c>
      <c r="C109" s="79" t="s">
        <v>178</v>
      </c>
      <c r="D109" s="74">
        <v>1400</v>
      </c>
      <c r="E109" s="75">
        <v>600</v>
      </c>
      <c r="F109" s="156">
        <v>1500</v>
      </c>
    </row>
    <row r="110" spans="1:6" x14ac:dyDescent="0.25">
      <c r="A110" s="72">
        <f t="shared" si="10"/>
        <v>5</v>
      </c>
      <c r="B110" s="79" t="s">
        <v>273</v>
      </c>
      <c r="C110" s="79" t="s">
        <v>186</v>
      </c>
      <c r="D110" s="74">
        <v>1400</v>
      </c>
      <c r="E110" s="75">
        <v>600</v>
      </c>
      <c r="F110" s="156">
        <v>1500</v>
      </c>
    </row>
    <row r="111" spans="1:6" x14ac:dyDescent="0.25">
      <c r="A111" s="72">
        <f t="shared" si="10"/>
        <v>6</v>
      </c>
      <c r="B111" s="79" t="s">
        <v>274</v>
      </c>
      <c r="C111" s="79" t="s">
        <v>186</v>
      </c>
      <c r="D111" s="74">
        <v>1400</v>
      </c>
      <c r="E111" s="75">
        <v>600</v>
      </c>
      <c r="F111" s="156">
        <v>1500</v>
      </c>
    </row>
    <row r="112" spans="1:6" x14ac:dyDescent="0.25">
      <c r="A112" s="72">
        <f t="shared" si="10"/>
        <v>7</v>
      </c>
      <c r="B112" s="79" t="s">
        <v>275</v>
      </c>
      <c r="C112" s="79" t="s">
        <v>186</v>
      </c>
      <c r="D112" s="74">
        <v>1400</v>
      </c>
      <c r="E112" s="75">
        <v>600</v>
      </c>
      <c r="F112" s="156">
        <v>1500</v>
      </c>
    </row>
    <row r="113" spans="1:6" x14ac:dyDescent="0.25">
      <c r="A113" s="72">
        <f t="shared" si="10"/>
        <v>8</v>
      </c>
      <c r="B113" s="79" t="s">
        <v>276</v>
      </c>
      <c r="C113" s="79" t="s">
        <v>186</v>
      </c>
      <c r="D113" s="74">
        <v>1400</v>
      </c>
      <c r="E113" s="75">
        <v>600</v>
      </c>
      <c r="F113" s="156">
        <v>1500</v>
      </c>
    </row>
    <row r="114" spans="1:6" x14ac:dyDescent="0.25">
      <c r="A114" s="72">
        <f t="shared" si="10"/>
        <v>9</v>
      </c>
      <c r="B114" s="79" t="s">
        <v>277</v>
      </c>
      <c r="C114" s="79" t="s">
        <v>186</v>
      </c>
      <c r="D114" s="74">
        <v>1400</v>
      </c>
      <c r="E114" s="75">
        <v>600</v>
      </c>
      <c r="F114" s="156">
        <v>1500</v>
      </c>
    </row>
    <row r="115" spans="1:6" x14ac:dyDescent="0.25">
      <c r="A115" s="72">
        <f t="shared" si="10"/>
        <v>10</v>
      </c>
      <c r="B115" s="79" t="s">
        <v>278</v>
      </c>
      <c r="C115" s="79" t="s">
        <v>186</v>
      </c>
      <c r="D115" s="74">
        <v>1400</v>
      </c>
      <c r="E115" s="75">
        <v>600</v>
      </c>
      <c r="F115" s="156">
        <v>1500</v>
      </c>
    </row>
    <row r="116" spans="1:6" x14ac:dyDescent="0.25">
      <c r="A116" s="72">
        <f t="shared" si="10"/>
        <v>11</v>
      </c>
      <c r="B116" s="79" t="s">
        <v>279</v>
      </c>
      <c r="C116" s="79" t="s">
        <v>186</v>
      </c>
      <c r="D116" s="74">
        <v>1400</v>
      </c>
      <c r="E116" s="75">
        <v>600</v>
      </c>
      <c r="F116" s="156">
        <v>1500</v>
      </c>
    </row>
    <row r="117" spans="1:6" x14ac:dyDescent="0.25">
      <c r="A117" s="72">
        <f t="shared" si="10"/>
        <v>12</v>
      </c>
      <c r="B117" s="79" t="s">
        <v>280</v>
      </c>
      <c r="C117" s="79" t="s">
        <v>186</v>
      </c>
      <c r="D117" s="74">
        <v>1400</v>
      </c>
      <c r="E117" s="75">
        <v>600</v>
      </c>
      <c r="F117" s="156">
        <v>1500</v>
      </c>
    </row>
    <row r="118" spans="1:6" x14ac:dyDescent="0.25">
      <c r="A118" s="72">
        <f t="shared" si="10"/>
        <v>13</v>
      </c>
      <c r="B118" s="79" t="s">
        <v>281</v>
      </c>
      <c r="C118" s="79" t="s">
        <v>186</v>
      </c>
      <c r="D118" s="74">
        <v>1400</v>
      </c>
      <c r="E118" s="75">
        <v>600</v>
      </c>
      <c r="F118" s="156">
        <v>1500</v>
      </c>
    </row>
    <row r="119" spans="1:6" x14ac:dyDescent="0.25">
      <c r="A119" s="72">
        <f t="shared" si="10"/>
        <v>14</v>
      </c>
      <c r="B119" s="79" t="s">
        <v>282</v>
      </c>
      <c r="C119" s="79" t="s">
        <v>178</v>
      </c>
      <c r="D119" s="74">
        <v>1400</v>
      </c>
      <c r="E119" s="75">
        <v>600</v>
      </c>
      <c r="F119" s="156">
        <v>1500</v>
      </c>
    </row>
    <row r="120" spans="1:6" x14ac:dyDescent="0.25">
      <c r="A120" s="72">
        <f t="shared" si="10"/>
        <v>15</v>
      </c>
      <c r="B120" s="79" t="s">
        <v>283</v>
      </c>
      <c r="C120" s="79" t="s">
        <v>186</v>
      </c>
      <c r="D120" s="74">
        <v>1400</v>
      </c>
      <c r="E120" s="75">
        <v>600</v>
      </c>
      <c r="F120" s="156">
        <v>1500</v>
      </c>
    </row>
    <row r="121" spans="1:6" x14ac:dyDescent="0.25">
      <c r="A121" s="72">
        <f t="shared" si="10"/>
        <v>16</v>
      </c>
      <c r="B121" s="79" t="s">
        <v>284</v>
      </c>
      <c r="C121" s="79" t="s">
        <v>178</v>
      </c>
      <c r="D121" s="74">
        <v>1400</v>
      </c>
      <c r="E121" s="75">
        <v>600</v>
      </c>
      <c r="F121" s="156">
        <v>1500</v>
      </c>
    </row>
    <row r="122" spans="1:6" ht="15.75" thickBot="1" x14ac:dyDescent="0.3">
      <c r="A122" s="80">
        <f t="shared" si="10"/>
        <v>17</v>
      </c>
      <c r="B122" s="82" t="s">
        <v>285</v>
      </c>
      <c r="C122" s="82" t="s">
        <v>178</v>
      </c>
      <c r="D122" s="83">
        <v>1400</v>
      </c>
      <c r="E122" s="84">
        <v>600</v>
      </c>
      <c r="F122" s="157">
        <v>1500</v>
      </c>
    </row>
    <row r="123" spans="1:6" ht="15.75" thickBot="1" x14ac:dyDescent="0.3">
      <c r="A123" s="226" t="s">
        <v>286</v>
      </c>
      <c r="B123" s="227"/>
      <c r="C123" s="57" t="s">
        <v>2</v>
      </c>
      <c r="D123" s="62">
        <f>SUM(D124:D142)</f>
        <v>15140</v>
      </c>
      <c r="E123" s="62">
        <f>SUM(E124:E142)</f>
        <v>8710</v>
      </c>
      <c r="F123" s="64">
        <f>SUM(F124:F142)</f>
        <v>25340</v>
      </c>
    </row>
    <row r="124" spans="1:6" x14ac:dyDescent="0.25">
      <c r="A124" s="88">
        <v>1</v>
      </c>
      <c r="B124" s="228" t="s">
        <v>287</v>
      </c>
      <c r="C124" s="89" t="s">
        <v>433</v>
      </c>
      <c r="D124" s="89">
        <v>0</v>
      </c>
      <c r="E124" s="90">
        <v>1000</v>
      </c>
      <c r="F124" s="155">
        <v>3000</v>
      </c>
    </row>
    <row r="125" spans="1:6" x14ac:dyDescent="0.25">
      <c r="A125" s="72">
        <f>+A124+1</f>
        <v>2</v>
      </c>
      <c r="B125" s="229"/>
      <c r="C125" s="74" t="s">
        <v>303</v>
      </c>
      <c r="D125" s="74">
        <v>0</v>
      </c>
      <c r="E125" s="75">
        <v>600</v>
      </c>
      <c r="F125" s="156">
        <v>1500</v>
      </c>
    </row>
    <row r="126" spans="1:6" x14ac:dyDescent="0.25">
      <c r="A126" s="72">
        <f t="shared" ref="A126:A142" si="11">+A125+1</f>
        <v>3</v>
      </c>
      <c r="B126" s="229"/>
      <c r="C126" s="74" t="s">
        <v>303</v>
      </c>
      <c r="D126" s="74">
        <v>0</v>
      </c>
      <c r="E126" s="75">
        <v>600</v>
      </c>
      <c r="F126" s="156">
        <v>1500</v>
      </c>
    </row>
    <row r="127" spans="1:6" x14ac:dyDescent="0.25">
      <c r="A127" s="72">
        <f t="shared" si="11"/>
        <v>4</v>
      </c>
      <c r="B127" s="122" t="s">
        <v>290</v>
      </c>
      <c r="C127" s="79" t="s">
        <v>291</v>
      </c>
      <c r="D127" s="121">
        <v>3600</v>
      </c>
      <c r="E127" s="75">
        <v>1000</v>
      </c>
      <c r="F127" s="156">
        <v>4500</v>
      </c>
    </row>
    <row r="128" spans="1:6" x14ac:dyDescent="0.25">
      <c r="A128" s="72">
        <f t="shared" si="11"/>
        <v>5</v>
      </c>
      <c r="B128" s="122" t="s">
        <v>292</v>
      </c>
      <c r="C128" s="79" t="s">
        <v>215</v>
      </c>
      <c r="D128" s="74">
        <v>0</v>
      </c>
      <c r="E128" s="75">
        <v>0</v>
      </c>
      <c r="F128" s="156">
        <v>0</v>
      </c>
    </row>
    <row r="129" spans="1:6" x14ac:dyDescent="0.25">
      <c r="A129" s="72">
        <f t="shared" si="11"/>
        <v>6</v>
      </c>
      <c r="B129" s="122" t="s">
        <v>293</v>
      </c>
      <c r="C129" s="79" t="s">
        <v>215</v>
      </c>
      <c r="D129" s="121">
        <v>2400</v>
      </c>
      <c r="E129" s="75">
        <v>2500</v>
      </c>
      <c r="F129" s="156">
        <v>4000</v>
      </c>
    </row>
    <row r="130" spans="1:6" x14ac:dyDescent="0.25">
      <c r="A130" s="72">
        <f t="shared" si="11"/>
        <v>7</v>
      </c>
      <c r="B130" s="122" t="s">
        <v>295</v>
      </c>
      <c r="C130" s="79" t="s">
        <v>215</v>
      </c>
      <c r="D130" s="74">
        <v>0</v>
      </c>
      <c r="E130" s="75">
        <v>0</v>
      </c>
      <c r="F130" s="156">
        <v>0</v>
      </c>
    </row>
    <row r="131" spans="1:6" x14ac:dyDescent="0.25">
      <c r="A131" s="72">
        <f t="shared" si="11"/>
        <v>8</v>
      </c>
      <c r="B131" s="122" t="s">
        <v>296</v>
      </c>
      <c r="C131" s="79" t="s">
        <v>215</v>
      </c>
      <c r="D131" s="74">
        <v>0</v>
      </c>
      <c r="E131" s="75">
        <v>0</v>
      </c>
      <c r="F131" s="156">
        <v>0</v>
      </c>
    </row>
    <row r="132" spans="1:6" x14ac:dyDescent="0.25">
      <c r="A132" s="72">
        <f t="shared" si="11"/>
        <v>9</v>
      </c>
      <c r="B132" s="122" t="s">
        <v>297</v>
      </c>
      <c r="C132" s="79" t="s">
        <v>215</v>
      </c>
      <c r="D132" s="74">
        <v>0</v>
      </c>
      <c r="E132" s="75">
        <v>500</v>
      </c>
      <c r="F132" s="156">
        <v>1500</v>
      </c>
    </row>
    <row r="133" spans="1:6" x14ac:dyDescent="0.25">
      <c r="A133" s="72">
        <f t="shared" si="11"/>
        <v>10</v>
      </c>
      <c r="B133" s="122" t="s">
        <v>298</v>
      </c>
      <c r="C133" s="79" t="s">
        <v>215</v>
      </c>
      <c r="D133" s="74">
        <v>0</v>
      </c>
      <c r="E133" s="75">
        <v>0</v>
      </c>
      <c r="F133" s="156">
        <v>0</v>
      </c>
    </row>
    <row r="134" spans="1:6" x14ac:dyDescent="0.25">
      <c r="A134" s="72">
        <f t="shared" si="11"/>
        <v>11</v>
      </c>
      <c r="B134" s="122" t="s">
        <v>299</v>
      </c>
      <c r="C134" s="79" t="s">
        <v>215</v>
      </c>
      <c r="D134" s="121">
        <v>3500</v>
      </c>
      <c r="E134" s="75">
        <v>1000</v>
      </c>
      <c r="F134" s="156">
        <v>4500</v>
      </c>
    </row>
    <row r="135" spans="1:6" x14ac:dyDescent="0.25">
      <c r="A135" s="72">
        <f t="shared" si="11"/>
        <v>12</v>
      </c>
      <c r="B135" s="122" t="s">
        <v>300</v>
      </c>
      <c r="C135" s="79" t="s">
        <v>215</v>
      </c>
      <c r="D135" s="74">
        <v>0</v>
      </c>
      <c r="E135" s="75">
        <v>0</v>
      </c>
      <c r="F135" s="156">
        <v>0</v>
      </c>
    </row>
    <row r="136" spans="1:6" x14ac:dyDescent="0.25">
      <c r="A136" s="72">
        <f t="shared" si="11"/>
        <v>13</v>
      </c>
      <c r="B136" s="122" t="s">
        <v>301</v>
      </c>
      <c r="C136" s="79" t="s">
        <v>215</v>
      </c>
      <c r="D136" s="74">
        <v>0</v>
      </c>
      <c r="E136" s="75">
        <v>0</v>
      </c>
      <c r="F136" s="156">
        <v>0</v>
      </c>
    </row>
    <row r="137" spans="1:6" x14ac:dyDescent="0.25">
      <c r="A137" s="72">
        <f t="shared" si="11"/>
        <v>14</v>
      </c>
      <c r="B137" s="122" t="s">
        <v>302</v>
      </c>
      <c r="C137" s="79" t="s">
        <v>303</v>
      </c>
      <c r="D137" s="121">
        <v>3000</v>
      </c>
      <c r="E137" s="75">
        <v>1280</v>
      </c>
      <c r="F137" s="156">
        <v>4840</v>
      </c>
    </row>
    <row r="138" spans="1:6" x14ac:dyDescent="0.25">
      <c r="A138" s="72">
        <f t="shared" si="11"/>
        <v>15</v>
      </c>
      <c r="B138" s="122" t="s">
        <v>304</v>
      </c>
      <c r="C138" s="79" t="s">
        <v>215</v>
      </c>
      <c r="D138" s="121">
        <v>2640</v>
      </c>
      <c r="E138" s="75">
        <v>230</v>
      </c>
      <c r="F138" s="156" t="s">
        <v>955</v>
      </c>
    </row>
    <row r="139" spans="1:6" x14ac:dyDescent="0.25">
      <c r="A139" s="72">
        <f t="shared" si="11"/>
        <v>16</v>
      </c>
      <c r="B139" s="122" t="s">
        <v>305</v>
      </c>
      <c r="C139" s="79" t="s">
        <v>215</v>
      </c>
      <c r="D139" s="74">
        <v>0</v>
      </c>
      <c r="E139" s="75">
        <v>0</v>
      </c>
      <c r="F139" s="156">
        <v>0</v>
      </c>
    </row>
    <row r="140" spans="1:6" x14ac:dyDescent="0.25">
      <c r="A140" s="72">
        <f t="shared" si="11"/>
        <v>17</v>
      </c>
      <c r="B140" s="122" t="s">
        <v>306</v>
      </c>
      <c r="C140" s="79" t="s">
        <v>215</v>
      </c>
      <c r="D140" s="74">
        <v>0</v>
      </c>
      <c r="E140" s="75">
        <v>0</v>
      </c>
      <c r="F140" s="156">
        <v>0</v>
      </c>
    </row>
    <row r="141" spans="1:6" x14ac:dyDescent="0.25">
      <c r="A141" s="72">
        <f t="shared" si="11"/>
        <v>18</v>
      </c>
      <c r="B141" s="122" t="s">
        <v>307</v>
      </c>
      <c r="C141" s="79" t="s">
        <v>215</v>
      </c>
      <c r="D141" s="74">
        <v>0</v>
      </c>
      <c r="E141" s="75">
        <v>0</v>
      </c>
      <c r="F141" s="156">
        <v>0</v>
      </c>
    </row>
    <row r="142" spans="1:6" ht="15.75" thickBot="1" x14ac:dyDescent="0.3">
      <c r="A142" s="80">
        <f t="shared" si="11"/>
        <v>19</v>
      </c>
      <c r="B142" s="123" t="s">
        <v>308</v>
      </c>
      <c r="C142" s="82" t="s">
        <v>215</v>
      </c>
      <c r="D142" s="83">
        <v>0</v>
      </c>
      <c r="E142" s="84">
        <v>0</v>
      </c>
      <c r="F142" s="157">
        <v>0</v>
      </c>
    </row>
    <row r="143" spans="1:6" ht="15.75" thickBot="1" x14ac:dyDescent="0.3">
      <c r="A143" s="226" t="s">
        <v>309</v>
      </c>
      <c r="B143" s="227"/>
      <c r="C143" s="57" t="s">
        <v>2</v>
      </c>
      <c r="D143" s="62">
        <f>SUM(D144:D160)</f>
        <v>0</v>
      </c>
      <c r="E143" s="62">
        <f>SUM(E144:E160)</f>
        <v>6800</v>
      </c>
      <c r="F143" s="64">
        <f>SUM(F144:F160)</f>
        <v>0</v>
      </c>
    </row>
    <row r="144" spans="1:6" x14ac:dyDescent="0.25">
      <c r="A144" s="88">
        <v>1</v>
      </c>
      <c r="B144" s="125" t="s">
        <v>310</v>
      </c>
      <c r="C144" s="89" t="s">
        <v>311</v>
      </c>
      <c r="D144" s="89">
        <v>0</v>
      </c>
      <c r="E144" s="90">
        <v>800</v>
      </c>
      <c r="F144" s="155">
        <v>0</v>
      </c>
    </row>
    <row r="145" spans="1:6" x14ac:dyDescent="0.25">
      <c r="A145" s="72">
        <f>+A144+1</f>
        <v>2</v>
      </c>
      <c r="B145" s="79" t="s">
        <v>310</v>
      </c>
      <c r="C145" s="74" t="s">
        <v>312</v>
      </c>
      <c r="D145" s="74">
        <v>0</v>
      </c>
      <c r="E145" s="75">
        <v>650</v>
      </c>
      <c r="F145" s="156">
        <v>0</v>
      </c>
    </row>
    <row r="146" spans="1:6" x14ac:dyDescent="0.25">
      <c r="A146" s="72">
        <f t="shared" ref="A146:A160" si="12">+A145+1</f>
        <v>3</v>
      </c>
      <c r="B146" s="79" t="s">
        <v>310</v>
      </c>
      <c r="C146" s="74" t="s">
        <v>181</v>
      </c>
      <c r="D146" s="74">
        <v>0</v>
      </c>
      <c r="E146" s="75">
        <v>450</v>
      </c>
      <c r="F146" s="156">
        <v>0</v>
      </c>
    </row>
    <row r="147" spans="1:6" x14ac:dyDescent="0.25">
      <c r="A147" s="72">
        <f t="shared" si="12"/>
        <v>4</v>
      </c>
      <c r="B147" s="79" t="s">
        <v>313</v>
      </c>
      <c r="C147" s="79" t="s">
        <v>186</v>
      </c>
      <c r="D147" s="74">
        <v>0</v>
      </c>
      <c r="E147" s="75">
        <v>350</v>
      </c>
      <c r="F147" s="156">
        <v>0</v>
      </c>
    </row>
    <row r="148" spans="1:6" x14ac:dyDescent="0.25">
      <c r="A148" s="72">
        <f t="shared" si="12"/>
        <v>5</v>
      </c>
      <c r="B148" s="79" t="s">
        <v>314</v>
      </c>
      <c r="C148" s="79" t="s">
        <v>186</v>
      </c>
      <c r="D148" s="74">
        <v>0</v>
      </c>
      <c r="E148" s="75">
        <v>350</v>
      </c>
      <c r="F148" s="156">
        <v>0</v>
      </c>
    </row>
    <row r="149" spans="1:6" x14ac:dyDescent="0.25">
      <c r="A149" s="72">
        <f t="shared" si="12"/>
        <v>6</v>
      </c>
      <c r="B149" s="79" t="s">
        <v>956</v>
      </c>
      <c r="C149" s="79" t="s">
        <v>186</v>
      </c>
      <c r="D149" s="74">
        <v>0</v>
      </c>
      <c r="E149" s="75">
        <v>350</v>
      </c>
      <c r="F149" s="156">
        <v>0</v>
      </c>
    </row>
    <row r="150" spans="1:6" x14ac:dyDescent="0.25">
      <c r="A150" s="72">
        <f t="shared" si="12"/>
        <v>7</v>
      </c>
      <c r="B150" s="79" t="s">
        <v>957</v>
      </c>
      <c r="C150" s="79" t="s">
        <v>178</v>
      </c>
      <c r="D150" s="74">
        <v>0</v>
      </c>
      <c r="E150" s="75">
        <v>350</v>
      </c>
      <c r="F150" s="156">
        <v>0</v>
      </c>
    </row>
    <row r="151" spans="1:6" x14ac:dyDescent="0.25">
      <c r="A151" s="72">
        <f t="shared" si="12"/>
        <v>8</v>
      </c>
      <c r="B151" s="79" t="s">
        <v>958</v>
      </c>
      <c r="C151" s="79" t="s">
        <v>186</v>
      </c>
      <c r="D151" s="74">
        <v>0</v>
      </c>
      <c r="E151" s="75">
        <v>350</v>
      </c>
      <c r="F151" s="156">
        <v>0</v>
      </c>
    </row>
    <row r="152" spans="1:6" x14ac:dyDescent="0.25">
      <c r="A152" s="72">
        <f t="shared" si="12"/>
        <v>9</v>
      </c>
      <c r="B152" s="79" t="s">
        <v>959</v>
      </c>
      <c r="C152" s="79" t="s">
        <v>181</v>
      </c>
      <c r="D152" s="74">
        <v>0</v>
      </c>
      <c r="E152" s="75">
        <v>350</v>
      </c>
      <c r="F152" s="156">
        <v>0</v>
      </c>
    </row>
    <row r="153" spans="1:6" x14ac:dyDescent="0.25">
      <c r="A153" s="72">
        <f t="shared" si="12"/>
        <v>10</v>
      </c>
      <c r="B153" s="79" t="s">
        <v>960</v>
      </c>
      <c r="C153" s="79" t="s">
        <v>320</v>
      </c>
      <c r="D153" s="74">
        <v>0</v>
      </c>
      <c r="E153" s="75">
        <v>350</v>
      </c>
      <c r="F153" s="156">
        <v>0</v>
      </c>
    </row>
    <row r="154" spans="1:6" x14ac:dyDescent="0.25">
      <c r="A154" s="72">
        <f t="shared" si="12"/>
        <v>11</v>
      </c>
      <c r="B154" s="79" t="s">
        <v>961</v>
      </c>
      <c r="C154" s="79" t="s">
        <v>171</v>
      </c>
      <c r="D154" s="74">
        <v>0</v>
      </c>
      <c r="E154" s="75">
        <v>350</v>
      </c>
      <c r="F154" s="156">
        <v>0</v>
      </c>
    </row>
    <row r="155" spans="1:6" x14ac:dyDescent="0.25">
      <c r="A155" s="72">
        <f t="shared" si="12"/>
        <v>12</v>
      </c>
      <c r="B155" s="79" t="s">
        <v>962</v>
      </c>
      <c r="C155" s="79" t="s">
        <v>171</v>
      </c>
      <c r="D155" s="74">
        <v>0</v>
      </c>
      <c r="E155" s="75">
        <v>350</v>
      </c>
      <c r="F155" s="156">
        <v>0</v>
      </c>
    </row>
    <row r="156" spans="1:6" x14ac:dyDescent="0.25">
      <c r="A156" s="72">
        <f t="shared" si="12"/>
        <v>13</v>
      </c>
      <c r="B156" s="79" t="s">
        <v>963</v>
      </c>
      <c r="C156" s="79" t="s">
        <v>181</v>
      </c>
      <c r="D156" s="74">
        <v>0</v>
      </c>
      <c r="E156" s="75">
        <v>350</v>
      </c>
      <c r="F156" s="156">
        <v>0</v>
      </c>
    </row>
    <row r="157" spans="1:6" x14ac:dyDescent="0.25">
      <c r="A157" s="72">
        <f t="shared" si="12"/>
        <v>14</v>
      </c>
      <c r="B157" s="79" t="s">
        <v>964</v>
      </c>
      <c r="C157" s="79" t="s">
        <v>186</v>
      </c>
      <c r="D157" s="74">
        <v>0</v>
      </c>
      <c r="E157" s="75">
        <v>350</v>
      </c>
      <c r="F157" s="156">
        <v>0</v>
      </c>
    </row>
    <row r="158" spans="1:6" x14ac:dyDescent="0.25">
      <c r="A158" s="72">
        <f t="shared" si="12"/>
        <v>15</v>
      </c>
      <c r="B158" s="79" t="s">
        <v>965</v>
      </c>
      <c r="C158" s="79" t="s">
        <v>181</v>
      </c>
      <c r="D158" s="74">
        <v>0</v>
      </c>
      <c r="E158" s="75">
        <v>350</v>
      </c>
      <c r="F158" s="156">
        <v>0</v>
      </c>
    </row>
    <row r="159" spans="1:6" x14ac:dyDescent="0.25">
      <c r="A159" s="72">
        <f t="shared" si="12"/>
        <v>16</v>
      </c>
      <c r="B159" s="79" t="s">
        <v>966</v>
      </c>
      <c r="C159" s="79" t="s">
        <v>186</v>
      </c>
      <c r="D159" s="74">
        <v>0</v>
      </c>
      <c r="E159" s="75">
        <v>350</v>
      </c>
      <c r="F159" s="156">
        <v>0</v>
      </c>
    </row>
    <row r="160" spans="1:6" x14ac:dyDescent="0.25">
      <c r="A160" s="72">
        <f t="shared" si="12"/>
        <v>17</v>
      </c>
      <c r="B160" s="79" t="s">
        <v>967</v>
      </c>
      <c r="C160" s="79" t="s">
        <v>181</v>
      </c>
      <c r="D160" s="74">
        <v>0</v>
      </c>
      <c r="E160" s="75">
        <v>350</v>
      </c>
      <c r="F160" s="156">
        <v>0</v>
      </c>
    </row>
    <row r="161" spans="1:6" ht="15.75" thickBot="1" x14ac:dyDescent="0.3">
      <c r="A161" s="126">
        <v>18</v>
      </c>
      <c r="B161" s="77" t="s">
        <v>968</v>
      </c>
      <c r="C161" s="77" t="s">
        <v>186</v>
      </c>
      <c r="D161" s="74">
        <v>0</v>
      </c>
      <c r="E161" s="75">
        <v>350</v>
      </c>
      <c r="F161" s="156">
        <v>0</v>
      </c>
    </row>
    <row r="162" spans="1:6" ht="15.75" thickBot="1" x14ac:dyDescent="0.3">
      <c r="A162" s="226" t="s">
        <v>329</v>
      </c>
      <c r="B162" s="227"/>
      <c r="C162" s="57" t="s">
        <v>2</v>
      </c>
      <c r="D162" s="62">
        <f>SUM(D163:D176)</f>
        <v>0</v>
      </c>
      <c r="E162" s="62">
        <f>SUM(E163:E176)</f>
        <v>0</v>
      </c>
      <c r="F162" s="64">
        <f>SUM(F163:F176)</f>
        <v>1845</v>
      </c>
    </row>
    <row r="163" spans="1:6" x14ac:dyDescent="0.25">
      <c r="A163" s="163">
        <v>1</v>
      </c>
      <c r="B163" s="239" t="s">
        <v>330</v>
      </c>
      <c r="C163" s="127" t="s">
        <v>331</v>
      </c>
      <c r="D163" s="67">
        <v>0</v>
      </c>
      <c r="E163" s="68">
        <v>0</v>
      </c>
      <c r="F163" s="164">
        <v>1845</v>
      </c>
    </row>
    <row r="164" spans="1:6" x14ac:dyDescent="0.25">
      <c r="A164" s="72">
        <f>+A163+1</f>
        <v>2</v>
      </c>
      <c r="B164" s="229"/>
      <c r="C164" s="128" t="s">
        <v>186</v>
      </c>
      <c r="D164" s="74">
        <v>0</v>
      </c>
      <c r="E164" s="75">
        <v>0</v>
      </c>
      <c r="F164" s="156">
        <v>0</v>
      </c>
    </row>
    <row r="165" spans="1:6" x14ac:dyDescent="0.25">
      <c r="A165" s="72">
        <f t="shared" ref="A165:A176" si="13">+A164+1</f>
        <v>3</v>
      </c>
      <c r="B165" s="229"/>
      <c r="C165" s="128" t="s">
        <v>186</v>
      </c>
      <c r="D165" s="74">
        <v>0</v>
      </c>
      <c r="E165" s="75">
        <v>0</v>
      </c>
      <c r="F165" s="156">
        <v>0</v>
      </c>
    </row>
    <row r="166" spans="1:6" x14ac:dyDescent="0.25">
      <c r="A166" s="72">
        <f t="shared" si="13"/>
        <v>4</v>
      </c>
      <c r="B166" s="79" t="s">
        <v>332</v>
      </c>
      <c r="C166" s="128" t="s">
        <v>186</v>
      </c>
      <c r="D166" s="74">
        <v>0</v>
      </c>
      <c r="E166" s="75">
        <v>0</v>
      </c>
      <c r="F166" s="156">
        <v>0</v>
      </c>
    </row>
    <row r="167" spans="1:6" x14ac:dyDescent="0.25">
      <c r="A167" s="72">
        <f t="shared" si="13"/>
        <v>5</v>
      </c>
      <c r="B167" s="79" t="s">
        <v>333</v>
      </c>
      <c r="C167" s="79" t="s">
        <v>181</v>
      </c>
      <c r="D167" s="74">
        <v>0</v>
      </c>
      <c r="E167" s="75">
        <v>0</v>
      </c>
      <c r="F167" s="156">
        <v>0</v>
      </c>
    </row>
    <row r="168" spans="1:6" x14ac:dyDescent="0.25">
      <c r="A168" s="72">
        <f t="shared" si="13"/>
        <v>6</v>
      </c>
      <c r="B168" s="79" t="s">
        <v>334</v>
      </c>
      <c r="C168" s="128" t="s">
        <v>335</v>
      </c>
      <c r="D168" s="74">
        <v>0</v>
      </c>
      <c r="E168" s="75">
        <v>0</v>
      </c>
      <c r="F168" s="156">
        <v>0</v>
      </c>
    </row>
    <row r="169" spans="1:6" x14ac:dyDescent="0.25">
      <c r="A169" s="72">
        <f t="shared" si="13"/>
        <v>7</v>
      </c>
      <c r="B169" s="79" t="s">
        <v>336</v>
      </c>
      <c r="C169" s="128" t="s">
        <v>178</v>
      </c>
      <c r="D169" s="74">
        <v>0</v>
      </c>
      <c r="E169" s="75">
        <v>0</v>
      </c>
      <c r="F169" s="156">
        <v>0</v>
      </c>
    </row>
    <row r="170" spans="1:6" x14ac:dyDescent="0.25">
      <c r="A170" s="72">
        <f t="shared" si="13"/>
        <v>8</v>
      </c>
      <c r="B170" s="79" t="s">
        <v>337</v>
      </c>
      <c r="C170" s="128" t="s">
        <v>186</v>
      </c>
      <c r="D170" s="74">
        <v>0</v>
      </c>
      <c r="E170" s="75">
        <v>0</v>
      </c>
      <c r="F170" s="156">
        <v>0</v>
      </c>
    </row>
    <row r="171" spans="1:6" x14ac:dyDescent="0.25">
      <c r="A171" s="72">
        <f t="shared" si="13"/>
        <v>9</v>
      </c>
      <c r="B171" s="79" t="s">
        <v>338</v>
      </c>
      <c r="C171" s="128" t="s">
        <v>186</v>
      </c>
      <c r="D171" s="74">
        <v>0</v>
      </c>
      <c r="E171" s="75">
        <v>0</v>
      </c>
      <c r="F171" s="156">
        <v>0</v>
      </c>
    </row>
    <row r="172" spans="1:6" x14ac:dyDescent="0.25">
      <c r="A172" s="72">
        <f t="shared" si="13"/>
        <v>10</v>
      </c>
      <c r="B172" s="79" t="s">
        <v>339</v>
      </c>
      <c r="C172" s="128" t="s">
        <v>186</v>
      </c>
      <c r="D172" s="74">
        <v>0</v>
      </c>
      <c r="E172" s="75">
        <v>0</v>
      </c>
      <c r="F172" s="156">
        <v>0</v>
      </c>
    </row>
    <row r="173" spans="1:6" x14ac:dyDescent="0.25">
      <c r="A173" s="72">
        <f t="shared" si="13"/>
        <v>11</v>
      </c>
      <c r="B173" s="79" t="s">
        <v>340</v>
      </c>
      <c r="C173" s="128" t="s">
        <v>341</v>
      </c>
      <c r="D173" s="74">
        <v>0</v>
      </c>
      <c r="E173" s="75">
        <v>0</v>
      </c>
      <c r="F173" s="156">
        <v>0</v>
      </c>
    </row>
    <row r="174" spans="1:6" x14ac:dyDescent="0.25">
      <c r="A174" s="72">
        <f t="shared" si="13"/>
        <v>12</v>
      </c>
      <c r="B174" s="79" t="s">
        <v>342</v>
      </c>
      <c r="C174" s="128" t="s">
        <v>178</v>
      </c>
      <c r="D174" s="74">
        <v>0</v>
      </c>
      <c r="E174" s="75">
        <v>0</v>
      </c>
      <c r="F174" s="156">
        <v>0</v>
      </c>
    </row>
    <row r="175" spans="1:6" x14ac:dyDescent="0.25">
      <c r="A175" s="72">
        <f t="shared" si="13"/>
        <v>13</v>
      </c>
      <c r="B175" s="79" t="s">
        <v>343</v>
      </c>
      <c r="C175" s="128" t="s">
        <v>344</v>
      </c>
      <c r="D175" s="74">
        <v>0</v>
      </c>
      <c r="E175" s="75">
        <v>0</v>
      </c>
      <c r="F175" s="156">
        <v>0</v>
      </c>
    </row>
    <row r="176" spans="1:6" ht="15.75" thickBot="1" x14ac:dyDescent="0.3">
      <c r="A176" s="102">
        <f t="shared" si="13"/>
        <v>14</v>
      </c>
      <c r="B176" s="103" t="s">
        <v>345</v>
      </c>
      <c r="C176" s="129" t="s">
        <v>344</v>
      </c>
      <c r="D176" s="74">
        <v>0</v>
      </c>
      <c r="E176" s="75">
        <v>0</v>
      </c>
      <c r="F176" s="156">
        <v>0</v>
      </c>
    </row>
    <row r="177" spans="1:6" ht="15.75" thickBot="1" x14ac:dyDescent="0.3">
      <c r="A177" s="226" t="s">
        <v>346</v>
      </c>
      <c r="B177" s="227"/>
      <c r="C177" s="57" t="s">
        <v>2</v>
      </c>
      <c r="D177" s="62">
        <f>SUM(D178:D192)</f>
        <v>0</v>
      </c>
      <c r="E177" s="62">
        <f>SUM(E178:E192)</f>
        <v>0</v>
      </c>
      <c r="F177" s="64">
        <f>SUM(F178:F192)</f>
        <v>26314</v>
      </c>
    </row>
    <row r="178" spans="1:6" x14ac:dyDescent="0.25">
      <c r="A178" s="236">
        <v>1</v>
      </c>
      <c r="B178" s="228" t="s">
        <v>347</v>
      </c>
      <c r="C178" s="125" t="s">
        <v>348</v>
      </c>
      <c r="D178" s="89">
        <v>0</v>
      </c>
      <c r="E178" s="90">
        <v>0</v>
      </c>
      <c r="F178" s="155">
        <v>26314</v>
      </c>
    </row>
    <row r="179" spans="1:6" x14ac:dyDescent="0.25">
      <c r="A179" s="231"/>
      <c r="B179" s="229"/>
      <c r="C179" s="79" t="s">
        <v>177</v>
      </c>
      <c r="D179" s="74">
        <v>0</v>
      </c>
      <c r="E179" s="75">
        <v>0</v>
      </c>
      <c r="F179" s="156">
        <v>0</v>
      </c>
    </row>
    <row r="180" spans="1:6" x14ac:dyDescent="0.25">
      <c r="A180" s="231"/>
      <c r="B180" s="229"/>
      <c r="C180" s="79" t="s">
        <v>349</v>
      </c>
      <c r="D180" s="74">
        <v>0</v>
      </c>
      <c r="E180" s="75">
        <v>0</v>
      </c>
      <c r="F180" s="156">
        <v>0</v>
      </c>
    </row>
    <row r="181" spans="1:6" x14ac:dyDescent="0.25">
      <c r="A181" s="72">
        <v>2</v>
      </c>
      <c r="B181" s="79" t="s">
        <v>350</v>
      </c>
      <c r="C181" s="128" t="s">
        <v>186</v>
      </c>
      <c r="D181" s="74">
        <v>0</v>
      </c>
      <c r="E181" s="75">
        <v>0</v>
      </c>
      <c r="F181" s="156">
        <v>0</v>
      </c>
    </row>
    <row r="182" spans="1:6" x14ac:dyDescent="0.25">
      <c r="A182" s="72">
        <v>3</v>
      </c>
      <c r="B182" s="130" t="s">
        <v>351</v>
      </c>
      <c r="C182" s="128" t="s">
        <v>186</v>
      </c>
      <c r="D182" s="74">
        <v>0</v>
      </c>
      <c r="E182" s="75">
        <v>0</v>
      </c>
      <c r="F182" s="156">
        <v>0</v>
      </c>
    </row>
    <row r="183" spans="1:6" x14ac:dyDescent="0.25">
      <c r="A183" s="72">
        <v>4</v>
      </c>
      <c r="B183" s="130" t="s">
        <v>352</v>
      </c>
      <c r="C183" s="128" t="s">
        <v>186</v>
      </c>
      <c r="D183" s="74">
        <v>0</v>
      </c>
      <c r="E183" s="75">
        <v>0</v>
      </c>
      <c r="F183" s="156">
        <v>0</v>
      </c>
    </row>
    <row r="184" spans="1:6" x14ac:dyDescent="0.25">
      <c r="A184" s="72">
        <v>5</v>
      </c>
      <c r="B184" s="130" t="s">
        <v>353</v>
      </c>
      <c r="C184" s="128" t="s">
        <v>186</v>
      </c>
      <c r="D184" s="74">
        <v>0</v>
      </c>
      <c r="E184" s="75">
        <v>0</v>
      </c>
      <c r="F184" s="156">
        <v>0</v>
      </c>
    </row>
    <row r="185" spans="1:6" x14ac:dyDescent="0.25">
      <c r="A185" s="72">
        <v>6</v>
      </c>
      <c r="B185" s="79" t="s">
        <v>354</v>
      </c>
      <c r="C185" s="128" t="s">
        <v>186</v>
      </c>
      <c r="D185" s="74">
        <v>0</v>
      </c>
      <c r="E185" s="75">
        <v>0</v>
      </c>
      <c r="F185" s="156">
        <v>0</v>
      </c>
    </row>
    <row r="186" spans="1:6" x14ac:dyDescent="0.25">
      <c r="A186" s="72">
        <v>7</v>
      </c>
      <c r="B186" s="130" t="s">
        <v>355</v>
      </c>
      <c r="C186" s="79" t="s">
        <v>186</v>
      </c>
      <c r="D186" s="74">
        <v>0</v>
      </c>
      <c r="E186" s="75">
        <v>0</v>
      </c>
      <c r="F186" s="156">
        <v>0</v>
      </c>
    </row>
    <row r="187" spans="1:6" x14ac:dyDescent="0.25">
      <c r="A187" s="72">
        <v>8</v>
      </c>
      <c r="B187" s="130" t="s">
        <v>356</v>
      </c>
      <c r="C187" s="128" t="s">
        <v>186</v>
      </c>
      <c r="D187" s="74">
        <v>0</v>
      </c>
      <c r="E187" s="75">
        <v>0</v>
      </c>
      <c r="F187" s="156">
        <v>0</v>
      </c>
    </row>
    <row r="188" spans="1:6" x14ac:dyDescent="0.25">
      <c r="A188" s="72">
        <v>9</v>
      </c>
      <c r="B188" s="130" t="s">
        <v>357</v>
      </c>
      <c r="C188" s="128" t="s">
        <v>178</v>
      </c>
      <c r="D188" s="74">
        <v>0</v>
      </c>
      <c r="E188" s="75">
        <v>0</v>
      </c>
      <c r="F188" s="156">
        <v>0</v>
      </c>
    </row>
    <row r="189" spans="1:6" x14ac:dyDescent="0.25">
      <c r="A189" s="72">
        <v>10</v>
      </c>
      <c r="B189" s="79" t="s">
        <v>358</v>
      </c>
      <c r="C189" s="128" t="s">
        <v>186</v>
      </c>
      <c r="D189" s="74">
        <v>0</v>
      </c>
      <c r="E189" s="75">
        <v>0</v>
      </c>
      <c r="F189" s="156">
        <v>0</v>
      </c>
    </row>
    <row r="190" spans="1:6" x14ac:dyDescent="0.25">
      <c r="A190" s="72">
        <v>11</v>
      </c>
      <c r="B190" s="130" t="s">
        <v>359</v>
      </c>
      <c r="C190" s="128" t="s">
        <v>186</v>
      </c>
      <c r="D190" s="74">
        <v>0</v>
      </c>
      <c r="E190" s="75">
        <v>0</v>
      </c>
      <c r="F190" s="156">
        <v>0</v>
      </c>
    </row>
    <row r="191" spans="1:6" x14ac:dyDescent="0.25">
      <c r="A191" s="72">
        <v>12</v>
      </c>
      <c r="B191" s="130" t="s">
        <v>360</v>
      </c>
      <c r="C191" s="130" t="s">
        <v>171</v>
      </c>
      <c r="D191" s="74">
        <v>0</v>
      </c>
      <c r="E191" s="75">
        <v>0</v>
      </c>
      <c r="F191" s="156">
        <v>0</v>
      </c>
    </row>
    <row r="192" spans="1:6" ht="15.75" thickBot="1" x14ac:dyDescent="0.3">
      <c r="A192" s="80">
        <v>13</v>
      </c>
      <c r="B192" s="131" t="s">
        <v>361</v>
      </c>
      <c r="C192" s="131" t="s">
        <v>181</v>
      </c>
      <c r="D192" s="83">
        <v>0</v>
      </c>
      <c r="E192" s="84">
        <v>0</v>
      </c>
      <c r="F192" s="157">
        <v>0</v>
      </c>
    </row>
    <row r="193" spans="1:6" ht="15.75" thickBot="1" x14ac:dyDescent="0.3">
      <c r="A193" s="226" t="s">
        <v>16</v>
      </c>
      <c r="B193" s="227"/>
      <c r="C193" s="57" t="s">
        <v>2</v>
      </c>
      <c r="D193" s="62">
        <f>SUM(D194:D225)</f>
        <v>0</v>
      </c>
      <c r="E193" s="62">
        <f t="shared" ref="E193:F193" si="14">SUM(E194:E225)</f>
        <v>1937.75</v>
      </c>
      <c r="F193" s="64">
        <f t="shared" si="14"/>
        <v>4755.25</v>
      </c>
    </row>
    <row r="194" spans="1:6" x14ac:dyDescent="0.25">
      <c r="A194" s="88">
        <v>1</v>
      </c>
      <c r="B194" s="233" t="s">
        <v>362</v>
      </c>
      <c r="C194" s="132" t="s">
        <v>168</v>
      </c>
      <c r="D194" s="92">
        <v>0</v>
      </c>
      <c r="E194" s="90">
        <f>810.75+86.25</f>
        <v>897</v>
      </c>
      <c r="F194" s="155">
        <v>0</v>
      </c>
    </row>
    <row r="195" spans="1:6" x14ac:dyDescent="0.25">
      <c r="A195" s="72">
        <v>2</v>
      </c>
      <c r="B195" s="234"/>
      <c r="C195" s="135" t="s">
        <v>363</v>
      </c>
      <c r="D195" s="77">
        <v>0</v>
      </c>
      <c r="E195" s="75">
        <f>638.25+86.25</f>
        <v>724.5</v>
      </c>
      <c r="F195" s="156">
        <f>2875+920</f>
        <v>3795</v>
      </c>
    </row>
    <row r="196" spans="1:6" x14ac:dyDescent="0.25">
      <c r="A196" s="72">
        <v>3</v>
      </c>
      <c r="B196" s="234"/>
      <c r="C196" s="135" t="s">
        <v>184</v>
      </c>
      <c r="D196" s="77">
        <v>0</v>
      </c>
      <c r="E196" s="75">
        <f>281.75+34.5</f>
        <v>316.25</v>
      </c>
      <c r="F196" s="156">
        <f>402.5+460+97.75</f>
        <v>960.25</v>
      </c>
    </row>
    <row r="197" spans="1:6" x14ac:dyDescent="0.25">
      <c r="A197" s="72">
        <v>4</v>
      </c>
      <c r="B197" s="138" t="s">
        <v>365</v>
      </c>
      <c r="C197" s="139" t="s">
        <v>366</v>
      </c>
      <c r="D197" s="77">
        <v>0</v>
      </c>
      <c r="E197" s="75">
        <v>0</v>
      </c>
      <c r="F197" s="156">
        <v>0</v>
      </c>
    </row>
    <row r="198" spans="1:6" x14ac:dyDescent="0.25">
      <c r="A198" s="72">
        <v>5</v>
      </c>
      <c r="B198" s="138" t="s">
        <v>367</v>
      </c>
      <c r="C198" s="139" t="s">
        <v>368</v>
      </c>
      <c r="D198" s="77">
        <v>0</v>
      </c>
      <c r="E198" s="75">
        <v>0</v>
      </c>
      <c r="F198" s="156">
        <v>0</v>
      </c>
    </row>
    <row r="199" spans="1:6" x14ac:dyDescent="0.25">
      <c r="A199" s="72">
        <v>6</v>
      </c>
      <c r="B199" s="235" t="s">
        <v>369</v>
      </c>
      <c r="C199" s="139" t="s">
        <v>368</v>
      </c>
      <c r="D199" s="77">
        <v>0</v>
      </c>
      <c r="E199" s="75">
        <v>0</v>
      </c>
      <c r="F199" s="156">
        <v>0</v>
      </c>
    </row>
    <row r="200" spans="1:6" x14ac:dyDescent="0.25">
      <c r="A200" s="72">
        <v>7</v>
      </c>
      <c r="B200" s="235"/>
      <c r="C200" s="139" t="s">
        <v>368</v>
      </c>
      <c r="D200" s="77">
        <v>0</v>
      </c>
      <c r="E200" s="75">
        <v>0</v>
      </c>
      <c r="F200" s="156">
        <v>0</v>
      </c>
    </row>
    <row r="201" spans="1:6" x14ac:dyDescent="0.25">
      <c r="A201" s="72">
        <v>8</v>
      </c>
      <c r="B201" s="235"/>
      <c r="C201" s="139" t="s">
        <v>368</v>
      </c>
      <c r="D201" s="77">
        <v>0</v>
      </c>
      <c r="E201" s="75">
        <v>0</v>
      </c>
      <c r="F201" s="156">
        <v>0</v>
      </c>
    </row>
    <row r="202" spans="1:6" x14ac:dyDescent="0.25">
      <c r="A202" s="72">
        <v>9</v>
      </c>
      <c r="B202" s="235"/>
      <c r="C202" s="139" t="s">
        <v>368</v>
      </c>
      <c r="D202" s="77">
        <v>0</v>
      </c>
      <c r="E202" s="75">
        <v>0</v>
      </c>
      <c r="F202" s="156">
        <v>0</v>
      </c>
    </row>
    <row r="203" spans="1:6" x14ac:dyDescent="0.25">
      <c r="A203" s="72">
        <v>10</v>
      </c>
      <c r="B203" s="235"/>
      <c r="C203" s="139" t="s">
        <v>370</v>
      </c>
      <c r="D203" s="77">
        <v>0</v>
      </c>
      <c r="E203" s="75">
        <v>0</v>
      </c>
      <c r="F203" s="156">
        <v>0</v>
      </c>
    </row>
    <row r="204" spans="1:6" x14ac:dyDescent="0.25">
      <c r="A204" s="72">
        <v>11</v>
      </c>
      <c r="B204" s="235"/>
      <c r="C204" s="139" t="s">
        <v>371</v>
      </c>
      <c r="D204" s="77">
        <v>0</v>
      </c>
      <c r="E204" s="75">
        <v>0</v>
      </c>
      <c r="F204" s="156">
        <v>0</v>
      </c>
    </row>
    <row r="205" spans="1:6" x14ac:dyDescent="0.25">
      <c r="A205" s="72">
        <v>12</v>
      </c>
      <c r="B205" s="141" t="s">
        <v>372</v>
      </c>
      <c r="C205" s="139" t="s">
        <v>368</v>
      </c>
      <c r="D205" s="77">
        <v>0</v>
      </c>
      <c r="E205" s="75">
        <v>0</v>
      </c>
      <c r="F205" s="156">
        <v>0</v>
      </c>
    </row>
    <row r="206" spans="1:6" x14ac:dyDescent="0.25">
      <c r="A206" s="72">
        <v>13</v>
      </c>
      <c r="B206" s="141" t="s">
        <v>373</v>
      </c>
      <c r="C206" s="139" t="s">
        <v>368</v>
      </c>
      <c r="D206" s="77">
        <v>0</v>
      </c>
      <c r="E206" s="75">
        <v>0</v>
      </c>
      <c r="F206" s="156">
        <v>0</v>
      </c>
    </row>
    <row r="207" spans="1:6" x14ac:dyDescent="0.25">
      <c r="A207" s="72">
        <v>14</v>
      </c>
      <c r="B207" s="141" t="s">
        <v>374</v>
      </c>
      <c r="C207" s="139" t="s">
        <v>368</v>
      </c>
      <c r="D207" s="77">
        <v>0</v>
      </c>
      <c r="E207" s="75">
        <v>0</v>
      </c>
      <c r="F207" s="156">
        <v>0</v>
      </c>
    </row>
    <row r="208" spans="1:6" x14ac:dyDescent="0.25">
      <c r="A208" s="72">
        <v>15</v>
      </c>
      <c r="B208" s="141" t="s">
        <v>375</v>
      </c>
      <c r="C208" s="139" t="s">
        <v>368</v>
      </c>
      <c r="D208" s="77">
        <v>0</v>
      </c>
      <c r="E208" s="75">
        <v>0</v>
      </c>
      <c r="F208" s="156">
        <v>0</v>
      </c>
    </row>
    <row r="209" spans="1:6" x14ac:dyDescent="0.25">
      <c r="A209" s="72">
        <v>16</v>
      </c>
      <c r="B209" s="141" t="s">
        <v>376</v>
      </c>
      <c r="C209" s="139" t="s">
        <v>368</v>
      </c>
      <c r="D209" s="77">
        <v>0</v>
      </c>
      <c r="E209" s="75">
        <v>0</v>
      </c>
      <c r="F209" s="156">
        <v>0</v>
      </c>
    </row>
    <row r="210" spans="1:6" x14ac:dyDescent="0.25">
      <c r="A210" s="72">
        <v>17</v>
      </c>
      <c r="B210" s="141" t="s">
        <v>377</v>
      </c>
      <c r="C210" s="139" t="s">
        <v>368</v>
      </c>
      <c r="D210" s="77">
        <v>0</v>
      </c>
      <c r="E210" s="75">
        <v>0</v>
      </c>
      <c r="F210" s="156">
        <v>0</v>
      </c>
    </row>
    <row r="211" spans="1:6" x14ac:dyDescent="0.25">
      <c r="A211" s="72">
        <v>18</v>
      </c>
      <c r="B211" s="141" t="s">
        <v>378</v>
      </c>
      <c r="C211" s="139" t="s">
        <v>368</v>
      </c>
      <c r="D211" s="77">
        <v>0</v>
      </c>
      <c r="E211" s="75">
        <v>0</v>
      </c>
      <c r="F211" s="156">
        <v>0</v>
      </c>
    </row>
    <row r="212" spans="1:6" x14ac:dyDescent="0.25">
      <c r="A212" s="72">
        <v>19</v>
      </c>
      <c r="B212" s="141" t="s">
        <v>379</v>
      </c>
      <c r="C212" s="139" t="s">
        <v>368</v>
      </c>
      <c r="D212" s="77">
        <v>0</v>
      </c>
      <c r="E212" s="75">
        <v>0</v>
      </c>
      <c r="F212" s="156">
        <v>0</v>
      </c>
    </row>
    <row r="213" spans="1:6" x14ac:dyDescent="0.25">
      <c r="A213" s="72">
        <v>20</v>
      </c>
      <c r="B213" s="141" t="s">
        <v>380</v>
      </c>
      <c r="C213" s="139" t="s">
        <v>368</v>
      </c>
      <c r="D213" s="77">
        <v>0</v>
      </c>
      <c r="E213" s="75">
        <v>0</v>
      </c>
      <c r="F213" s="156">
        <v>0</v>
      </c>
    </row>
    <row r="214" spans="1:6" x14ac:dyDescent="0.25">
      <c r="A214" s="72">
        <v>21</v>
      </c>
      <c r="B214" s="141" t="s">
        <v>381</v>
      </c>
      <c r="C214" s="135" t="s">
        <v>382</v>
      </c>
      <c r="D214" s="77">
        <v>0</v>
      </c>
      <c r="E214" s="75">
        <v>0</v>
      </c>
      <c r="F214" s="156">
        <v>0</v>
      </c>
    </row>
    <row r="215" spans="1:6" x14ac:dyDescent="0.25">
      <c r="A215" s="72">
        <v>22</v>
      </c>
      <c r="B215" s="141" t="s">
        <v>383</v>
      </c>
      <c r="C215" s="135" t="s">
        <v>171</v>
      </c>
      <c r="D215" s="77">
        <v>0</v>
      </c>
      <c r="E215" s="75">
        <v>0</v>
      </c>
      <c r="F215" s="156">
        <v>0</v>
      </c>
    </row>
    <row r="216" spans="1:6" x14ac:dyDescent="0.25">
      <c r="A216" s="72">
        <v>23</v>
      </c>
      <c r="B216" s="141" t="s">
        <v>384</v>
      </c>
      <c r="C216" s="142" t="s">
        <v>368</v>
      </c>
      <c r="D216" s="77">
        <v>0</v>
      </c>
      <c r="E216" s="75">
        <v>0</v>
      </c>
      <c r="F216" s="156">
        <v>0</v>
      </c>
    </row>
    <row r="217" spans="1:6" x14ac:dyDescent="0.25">
      <c r="A217" s="72">
        <v>24</v>
      </c>
      <c r="B217" s="141" t="s">
        <v>385</v>
      </c>
      <c r="C217" s="139" t="s">
        <v>368</v>
      </c>
      <c r="D217" s="77">
        <v>0</v>
      </c>
      <c r="E217" s="75">
        <v>0</v>
      </c>
      <c r="F217" s="156">
        <v>0</v>
      </c>
    </row>
    <row r="218" spans="1:6" x14ac:dyDescent="0.25">
      <c r="A218" s="72">
        <v>25</v>
      </c>
      <c r="B218" s="141" t="s">
        <v>386</v>
      </c>
      <c r="C218" s="135" t="s">
        <v>171</v>
      </c>
      <c r="D218" s="77">
        <v>0</v>
      </c>
      <c r="E218" s="75">
        <v>0</v>
      </c>
      <c r="F218" s="156">
        <v>0</v>
      </c>
    </row>
    <row r="219" spans="1:6" x14ac:dyDescent="0.25">
      <c r="A219" s="72">
        <v>26</v>
      </c>
      <c r="B219" s="141" t="s">
        <v>387</v>
      </c>
      <c r="C219" s="135" t="s">
        <v>388</v>
      </c>
      <c r="D219" s="77">
        <v>0</v>
      </c>
      <c r="E219" s="75">
        <v>0</v>
      </c>
      <c r="F219" s="156">
        <v>0</v>
      </c>
    </row>
    <row r="220" spans="1:6" x14ac:dyDescent="0.25">
      <c r="A220" s="72">
        <v>27</v>
      </c>
      <c r="B220" s="141" t="s">
        <v>389</v>
      </c>
      <c r="C220" s="142" t="s">
        <v>368</v>
      </c>
      <c r="D220" s="77">
        <v>0</v>
      </c>
      <c r="E220" s="75">
        <v>0</v>
      </c>
      <c r="F220" s="156">
        <v>0</v>
      </c>
    </row>
    <row r="221" spans="1:6" x14ac:dyDescent="0.25">
      <c r="A221" s="72">
        <v>28</v>
      </c>
      <c r="B221" s="141" t="s">
        <v>390</v>
      </c>
      <c r="C221" s="142" t="s">
        <v>368</v>
      </c>
      <c r="D221" s="77">
        <v>0</v>
      </c>
      <c r="E221" s="75">
        <v>0</v>
      </c>
      <c r="F221" s="156">
        <v>0</v>
      </c>
    </row>
    <row r="222" spans="1:6" x14ac:dyDescent="0.25">
      <c r="A222" s="72">
        <v>29</v>
      </c>
      <c r="B222" s="141" t="s">
        <v>391</v>
      </c>
      <c r="C222" s="135" t="s">
        <v>368</v>
      </c>
      <c r="D222" s="77">
        <v>0</v>
      </c>
      <c r="E222" s="75">
        <v>0</v>
      </c>
      <c r="F222" s="156">
        <v>0</v>
      </c>
    </row>
    <row r="223" spans="1:6" x14ac:dyDescent="0.25">
      <c r="A223" s="72">
        <v>30</v>
      </c>
      <c r="B223" s="141" t="s">
        <v>392</v>
      </c>
      <c r="C223" s="142" t="s">
        <v>368</v>
      </c>
      <c r="D223" s="77">
        <v>0</v>
      </c>
      <c r="E223" s="75">
        <v>0</v>
      </c>
      <c r="F223" s="156">
        <v>0</v>
      </c>
    </row>
    <row r="224" spans="1:6" x14ac:dyDescent="0.25">
      <c r="A224" s="72">
        <v>31</v>
      </c>
      <c r="B224" s="141" t="s">
        <v>391</v>
      </c>
      <c r="C224" s="135" t="s">
        <v>364</v>
      </c>
      <c r="D224" s="77">
        <v>0</v>
      </c>
      <c r="E224" s="75">
        <v>0</v>
      </c>
      <c r="F224" s="156">
        <v>0</v>
      </c>
    </row>
    <row r="225" spans="1:6" ht="15.75" thickBot="1" x14ac:dyDescent="0.3">
      <c r="A225" s="80">
        <v>32</v>
      </c>
      <c r="B225" s="143" t="s">
        <v>392</v>
      </c>
      <c r="C225" s="145" t="s">
        <v>364</v>
      </c>
      <c r="D225" s="84">
        <v>0</v>
      </c>
      <c r="E225" s="75">
        <v>0</v>
      </c>
      <c r="F225" s="156">
        <v>0</v>
      </c>
    </row>
    <row r="226" spans="1:6" ht="15.75" thickBot="1" x14ac:dyDescent="0.3">
      <c r="A226" s="226" t="s">
        <v>393</v>
      </c>
      <c r="B226" s="227"/>
      <c r="C226" s="57" t="s">
        <v>2</v>
      </c>
      <c r="D226" s="62">
        <f t="shared" ref="D226:F226" si="15">SUM(D227:D246)</f>
        <v>0</v>
      </c>
      <c r="E226" s="62">
        <f t="shared" si="15"/>
        <v>0</v>
      </c>
      <c r="F226" s="64">
        <f t="shared" si="15"/>
        <v>21014</v>
      </c>
    </row>
    <row r="227" spans="1:6" x14ac:dyDescent="0.25">
      <c r="A227" s="88">
        <v>1</v>
      </c>
      <c r="B227" s="237" t="s">
        <v>394</v>
      </c>
      <c r="C227" s="114" t="s">
        <v>168</v>
      </c>
      <c r="D227" s="89">
        <v>0</v>
      </c>
      <c r="E227" s="90">
        <v>0</v>
      </c>
      <c r="F227" s="155">
        <v>0</v>
      </c>
    </row>
    <row r="228" spans="1:6" x14ac:dyDescent="0.25">
      <c r="A228" s="72">
        <f>+A227+1</f>
        <v>2</v>
      </c>
      <c r="B228" s="238"/>
      <c r="C228" s="130" t="s">
        <v>171</v>
      </c>
      <c r="D228" s="74">
        <v>0</v>
      </c>
      <c r="E228" s="75">
        <v>0</v>
      </c>
      <c r="F228" s="161">
        <f>12566-5248</f>
        <v>7318</v>
      </c>
    </row>
    <row r="229" spans="1:6" x14ac:dyDescent="0.25">
      <c r="A229" s="72">
        <f t="shared" ref="A229:A246" si="16">+A228+1</f>
        <v>3</v>
      </c>
      <c r="B229" s="238"/>
      <c r="C229" s="128" t="s">
        <v>186</v>
      </c>
      <c r="D229" s="74">
        <v>0</v>
      </c>
      <c r="E229" s="75">
        <v>0</v>
      </c>
      <c r="F229" s="165">
        <v>5248</v>
      </c>
    </row>
    <row r="230" spans="1:6" x14ac:dyDescent="0.25">
      <c r="A230" s="72">
        <f t="shared" si="16"/>
        <v>4</v>
      </c>
      <c r="B230" s="130" t="s">
        <v>969</v>
      </c>
      <c r="C230" s="128" t="s">
        <v>186</v>
      </c>
      <c r="D230" s="74">
        <v>0</v>
      </c>
      <c r="E230" s="75">
        <v>0</v>
      </c>
      <c r="F230" s="156">
        <v>0</v>
      </c>
    </row>
    <row r="231" spans="1:6" x14ac:dyDescent="0.25">
      <c r="A231" s="72">
        <f t="shared" si="16"/>
        <v>5</v>
      </c>
      <c r="B231" s="130" t="s">
        <v>970</v>
      </c>
      <c r="C231" s="130" t="s">
        <v>171</v>
      </c>
      <c r="D231" s="74">
        <v>0</v>
      </c>
      <c r="E231" s="75">
        <v>0</v>
      </c>
      <c r="F231" s="161">
        <v>2500</v>
      </c>
    </row>
    <row r="232" spans="1:6" x14ac:dyDescent="0.25">
      <c r="A232" s="72">
        <f t="shared" si="16"/>
        <v>6</v>
      </c>
      <c r="B232" s="147" t="s">
        <v>971</v>
      </c>
      <c r="C232" s="130" t="s">
        <v>368</v>
      </c>
      <c r="D232" s="74">
        <v>0</v>
      </c>
      <c r="E232" s="75">
        <v>0</v>
      </c>
      <c r="F232" s="156">
        <v>0</v>
      </c>
    </row>
    <row r="233" spans="1:6" x14ac:dyDescent="0.25">
      <c r="A233" s="72">
        <f t="shared" si="16"/>
        <v>7</v>
      </c>
      <c r="B233" s="147" t="s">
        <v>972</v>
      </c>
      <c r="C233" s="130" t="s">
        <v>368</v>
      </c>
      <c r="D233" s="74">
        <v>0</v>
      </c>
      <c r="E233" s="75">
        <v>0</v>
      </c>
      <c r="F233" s="156">
        <v>5948</v>
      </c>
    </row>
    <row r="234" spans="1:6" x14ac:dyDescent="0.25">
      <c r="A234" s="72">
        <f t="shared" si="16"/>
        <v>8</v>
      </c>
      <c r="B234" s="147" t="s">
        <v>973</v>
      </c>
      <c r="C234" s="130" t="s">
        <v>368</v>
      </c>
      <c r="D234" s="74">
        <v>0</v>
      </c>
      <c r="E234" s="75">
        <v>0</v>
      </c>
      <c r="F234" s="156">
        <v>0</v>
      </c>
    </row>
    <row r="235" spans="1:6" x14ac:dyDescent="0.25">
      <c r="A235" s="72">
        <f t="shared" si="16"/>
        <v>9</v>
      </c>
      <c r="B235" s="147" t="s">
        <v>974</v>
      </c>
      <c r="C235" s="130" t="s">
        <v>368</v>
      </c>
      <c r="D235" s="74">
        <v>0</v>
      </c>
      <c r="E235" s="75">
        <v>0</v>
      </c>
      <c r="F235" s="156">
        <v>0</v>
      </c>
    </row>
    <row r="236" spans="1:6" x14ac:dyDescent="0.25">
      <c r="A236" s="72">
        <f t="shared" si="16"/>
        <v>10</v>
      </c>
      <c r="B236" s="147" t="s">
        <v>975</v>
      </c>
      <c r="C236" s="130" t="s">
        <v>368</v>
      </c>
      <c r="D236" s="74">
        <v>0</v>
      </c>
      <c r="E236" s="75">
        <v>0</v>
      </c>
      <c r="F236" s="156">
        <v>0</v>
      </c>
    </row>
    <row r="237" spans="1:6" x14ac:dyDescent="0.25">
      <c r="A237" s="72">
        <f t="shared" si="16"/>
        <v>11</v>
      </c>
      <c r="B237" s="147" t="s">
        <v>976</v>
      </c>
      <c r="C237" s="130" t="s">
        <v>368</v>
      </c>
      <c r="D237" s="74">
        <v>0</v>
      </c>
      <c r="E237" s="75">
        <v>0</v>
      </c>
      <c r="F237" s="156">
        <v>0</v>
      </c>
    </row>
    <row r="238" spans="1:6" x14ac:dyDescent="0.25">
      <c r="A238" s="72">
        <f t="shared" si="16"/>
        <v>12</v>
      </c>
      <c r="B238" s="147" t="s">
        <v>977</v>
      </c>
      <c r="C238" s="130" t="s">
        <v>344</v>
      </c>
      <c r="D238" s="74">
        <v>0</v>
      </c>
      <c r="E238" s="75">
        <v>0</v>
      </c>
      <c r="F238" s="156">
        <v>0</v>
      </c>
    </row>
    <row r="239" spans="1:6" x14ac:dyDescent="0.25">
      <c r="A239" s="72">
        <f t="shared" si="16"/>
        <v>13</v>
      </c>
      <c r="B239" s="147" t="s">
        <v>978</v>
      </c>
      <c r="C239" s="130" t="s">
        <v>368</v>
      </c>
      <c r="D239" s="74">
        <v>0</v>
      </c>
      <c r="E239" s="75">
        <v>0</v>
      </c>
      <c r="F239" s="156">
        <v>0</v>
      </c>
    </row>
    <row r="240" spans="1:6" x14ac:dyDescent="0.25">
      <c r="A240" s="72">
        <f t="shared" si="16"/>
        <v>14</v>
      </c>
      <c r="B240" s="147" t="s">
        <v>979</v>
      </c>
      <c r="C240" s="130" t="s">
        <v>368</v>
      </c>
      <c r="D240" s="74">
        <v>0</v>
      </c>
      <c r="E240" s="75">
        <v>0</v>
      </c>
      <c r="F240" s="156">
        <v>0</v>
      </c>
    </row>
    <row r="241" spans="1:6" x14ac:dyDescent="0.25">
      <c r="A241" s="72">
        <f t="shared" si="16"/>
        <v>15</v>
      </c>
      <c r="B241" s="147" t="s">
        <v>980</v>
      </c>
      <c r="C241" s="130" t="s">
        <v>368</v>
      </c>
      <c r="D241" s="74">
        <v>0</v>
      </c>
      <c r="E241" s="75">
        <v>0</v>
      </c>
      <c r="F241" s="156">
        <v>0</v>
      </c>
    </row>
    <row r="242" spans="1:6" x14ac:dyDescent="0.25">
      <c r="A242" s="72">
        <f t="shared" si="16"/>
        <v>16</v>
      </c>
      <c r="B242" s="232" t="s">
        <v>981</v>
      </c>
      <c r="C242" s="130" t="s">
        <v>368</v>
      </c>
      <c r="D242" s="74">
        <v>0</v>
      </c>
      <c r="E242" s="75">
        <v>0</v>
      </c>
      <c r="F242" s="156">
        <v>0</v>
      </c>
    </row>
    <row r="243" spans="1:6" x14ac:dyDescent="0.25">
      <c r="A243" s="72">
        <f t="shared" si="16"/>
        <v>17</v>
      </c>
      <c r="B243" s="232"/>
      <c r="C243" s="166" t="s">
        <v>344</v>
      </c>
      <c r="D243" s="74">
        <v>0</v>
      </c>
      <c r="E243" s="75">
        <v>0</v>
      </c>
      <c r="F243" s="156">
        <v>0</v>
      </c>
    </row>
    <row r="244" spans="1:6" x14ac:dyDescent="0.25">
      <c r="A244" s="72">
        <f t="shared" si="16"/>
        <v>18</v>
      </c>
      <c r="B244" s="147" t="s">
        <v>982</v>
      </c>
      <c r="C244" s="130" t="s">
        <v>368</v>
      </c>
      <c r="D244" s="74">
        <v>0</v>
      </c>
      <c r="E244" s="75">
        <v>0</v>
      </c>
      <c r="F244" s="156">
        <v>0</v>
      </c>
    </row>
    <row r="245" spans="1:6" x14ac:dyDescent="0.25">
      <c r="A245" s="72">
        <f t="shared" si="16"/>
        <v>19</v>
      </c>
      <c r="B245" s="147" t="s">
        <v>983</v>
      </c>
      <c r="C245" s="130" t="s">
        <v>344</v>
      </c>
      <c r="D245" s="74">
        <v>0</v>
      </c>
      <c r="E245" s="75">
        <v>0</v>
      </c>
      <c r="F245" s="156">
        <v>0</v>
      </c>
    </row>
    <row r="246" spans="1:6" x14ac:dyDescent="0.25">
      <c r="A246" s="72">
        <f t="shared" si="16"/>
        <v>20</v>
      </c>
      <c r="B246" s="147" t="s">
        <v>984</v>
      </c>
      <c r="C246" s="130" t="s">
        <v>368</v>
      </c>
      <c r="D246" s="74">
        <v>0</v>
      </c>
      <c r="E246" s="75">
        <v>0</v>
      </c>
      <c r="F246" s="156">
        <v>0</v>
      </c>
    </row>
    <row r="247" spans="1:6" x14ac:dyDescent="0.25">
      <c r="A247" s="126">
        <v>21</v>
      </c>
      <c r="B247" s="147" t="s">
        <v>985</v>
      </c>
      <c r="C247" s="130" t="s">
        <v>368</v>
      </c>
      <c r="D247" s="77">
        <v>0</v>
      </c>
      <c r="E247" s="75">
        <v>0</v>
      </c>
      <c r="F247" s="156">
        <v>0</v>
      </c>
    </row>
    <row r="248" spans="1:6" x14ac:dyDescent="0.25">
      <c r="A248" s="126">
        <v>22</v>
      </c>
      <c r="B248" s="147" t="s">
        <v>972</v>
      </c>
      <c r="C248" s="166" t="s">
        <v>413</v>
      </c>
      <c r="D248" s="77">
        <v>0</v>
      </c>
      <c r="E248" s="75">
        <v>0</v>
      </c>
      <c r="F248" s="156">
        <v>0</v>
      </c>
    </row>
    <row r="249" spans="1:6" ht="15.75" thickBot="1" x14ac:dyDescent="0.3">
      <c r="A249" s="167">
        <v>23</v>
      </c>
      <c r="B249" s="151" t="s">
        <v>986</v>
      </c>
      <c r="C249" s="131" t="s">
        <v>368</v>
      </c>
      <c r="D249" s="86">
        <v>0</v>
      </c>
      <c r="E249" s="75">
        <v>0</v>
      </c>
      <c r="F249" s="156">
        <v>0</v>
      </c>
    </row>
    <row r="250" spans="1:6" ht="15.75" thickBot="1" x14ac:dyDescent="0.3">
      <c r="A250" s="226" t="s">
        <v>415</v>
      </c>
      <c r="B250" s="227"/>
      <c r="C250" s="57" t="s">
        <v>2</v>
      </c>
      <c r="D250" s="62">
        <f>SUM(D251:D266)</f>
        <v>0</v>
      </c>
      <c r="E250" s="62">
        <f>+SUM(E251:E266)</f>
        <v>1720</v>
      </c>
      <c r="F250" s="64">
        <f>SUM(F251:F266)</f>
        <v>11589</v>
      </c>
    </row>
    <row r="251" spans="1:6" x14ac:dyDescent="0.25">
      <c r="A251" s="88">
        <v>1</v>
      </c>
      <c r="B251" s="228" t="s">
        <v>416</v>
      </c>
      <c r="C251" s="89" t="s">
        <v>177</v>
      </c>
      <c r="D251" s="89">
        <v>0</v>
      </c>
      <c r="E251" s="90">
        <v>1440</v>
      </c>
      <c r="F251" s="155">
        <v>2089</v>
      </c>
    </row>
    <row r="252" spans="1:6" x14ac:dyDescent="0.25">
      <c r="A252" s="72">
        <f>+A251+1</f>
        <v>2</v>
      </c>
      <c r="B252" s="229"/>
      <c r="C252" s="74" t="s">
        <v>417</v>
      </c>
      <c r="D252" s="74">
        <v>0</v>
      </c>
      <c r="E252" s="75">
        <v>0</v>
      </c>
      <c r="F252" s="156">
        <v>2450</v>
      </c>
    </row>
    <row r="253" spans="1:6" x14ac:dyDescent="0.25">
      <c r="A253" s="72">
        <f t="shared" ref="A253:A266" si="17">+A252+1</f>
        <v>3</v>
      </c>
      <c r="B253" s="229"/>
      <c r="C253" s="74" t="s">
        <v>417</v>
      </c>
      <c r="D253" s="74">
        <v>0</v>
      </c>
      <c r="E253" s="75">
        <v>0</v>
      </c>
      <c r="F253" s="156">
        <v>4350</v>
      </c>
    </row>
    <row r="254" spans="1:6" x14ac:dyDescent="0.25">
      <c r="A254" s="72">
        <f t="shared" si="17"/>
        <v>4</v>
      </c>
      <c r="B254" s="79" t="s">
        <v>418</v>
      </c>
      <c r="C254" s="79" t="s">
        <v>186</v>
      </c>
      <c r="D254" s="74">
        <v>0</v>
      </c>
      <c r="E254" s="75">
        <v>0</v>
      </c>
      <c r="F254" s="156">
        <v>0</v>
      </c>
    </row>
    <row r="255" spans="1:6" x14ac:dyDescent="0.25">
      <c r="A255" s="72">
        <f t="shared" si="17"/>
        <v>5</v>
      </c>
      <c r="B255" s="79" t="s">
        <v>419</v>
      </c>
      <c r="C255" s="79" t="s">
        <v>186</v>
      </c>
      <c r="D255" s="74">
        <v>0</v>
      </c>
      <c r="E255" s="75">
        <v>0</v>
      </c>
      <c r="F255" s="156">
        <v>0</v>
      </c>
    </row>
    <row r="256" spans="1:6" x14ac:dyDescent="0.25">
      <c r="A256" s="72">
        <f t="shared" si="17"/>
        <v>6</v>
      </c>
      <c r="B256" s="79" t="s">
        <v>420</v>
      </c>
      <c r="C256" s="79" t="s">
        <v>186</v>
      </c>
      <c r="D256" s="74">
        <v>0</v>
      </c>
      <c r="E256" s="74">
        <v>0</v>
      </c>
      <c r="F256" s="161">
        <v>0</v>
      </c>
    </row>
    <row r="257" spans="1:6" x14ac:dyDescent="0.25">
      <c r="A257" s="72">
        <f t="shared" si="17"/>
        <v>7</v>
      </c>
      <c r="B257" s="79" t="s">
        <v>421</v>
      </c>
      <c r="C257" s="79" t="s">
        <v>186</v>
      </c>
      <c r="D257" s="74">
        <v>0</v>
      </c>
      <c r="E257" s="75">
        <v>0</v>
      </c>
      <c r="F257" s="156">
        <v>2700</v>
      </c>
    </row>
    <row r="258" spans="1:6" x14ac:dyDescent="0.25">
      <c r="A258" s="72">
        <f t="shared" si="17"/>
        <v>8</v>
      </c>
      <c r="B258" s="79" t="s">
        <v>422</v>
      </c>
      <c r="C258" s="79" t="s">
        <v>186</v>
      </c>
      <c r="D258" s="74">
        <v>0</v>
      </c>
      <c r="E258" s="75">
        <v>0</v>
      </c>
      <c r="F258" s="156">
        <v>0</v>
      </c>
    </row>
    <row r="259" spans="1:6" x14ac:dyDescent="0.25">
      <c r="A259" s="72">
        <f t="shared" si="17"/>
        <v>9</v>
      </c>
      <c r="B259" s="79" t="s">
        <v>423</v>
      </c>
      <c r="C259" s="79" t="s">
        <v>186</v>
      </c>
      <c r="D259" s="74">
        <v>0</v>
      </c>
      <c r="E259" s="74">
        <v>0</v>
      </c>
      <c r="F259" s="161">
        <v>0</v>
      </c>
    </row>
    <row r="260" spans="1:6" x14ac:dyDescent="0.25">
      <c r="A260" s="72">
        <f t="shared" si="17"/>
        <v>10</v>
      </c>
      <c r="B260" s="79" t="s">
        <v>424</v>
      </c>
      <c r="C260" s="79" t="s">
        <v>186</v>
      </c>
      <c r="D260" s="74">
        <v>0</v>
      </c>
      <c r="E260" s="75">
        <v>0</v>
      </c>
      <c r="F260" s="156">
        <v>0</v>
      </c>
    </row>
    <row r="261" spans="1:6" x14ac:dyDescent="0.25">
      <c r="A261" s="72">
        <f t="shared" si="17"/>
        <v>11</v>
      </c>
      <c r="B261" s="79" t="s">
        <v>425</v>
      </c>
      <c r="C261" s="79" t="s">
        <v>186</v>
      </c>
      <c r="D261" s="74">
        <v>0</v>
      </c>
      <c r="E261" s="74">
        <v>0</v>
      </c>
      <c r="F261" s="161">
        <v>0</v>
      </c>
    </row>
    <row r="262" spans="1:6" x14ac:dyDescent="0.25">
      <c r="A262" s="72">
        <f t="shared" si="17"/>
        <v>12</v>
      </c>
      <c r="B262" s="79" t="s">
        <v>426</v>
      </c>
      <c r="C262" s="79" t="s">
        <v>186</v>
      </c>
      <c r="D262" s="74">
        <v>0</v>
      </c>
      <c r="E262" s="75">
        <v>0</v>
      </c>
      <c r="F262" s="156">
        <v>0</v>
      </c>
    </row>
    <row r="263" spans="1:6" x14ac:dyDescent="0.25">
      <c r="A263" s="72">
        <f t="shared" si="17"/>
        <v>13</v>
      </c>
      <c r="B263" s="79" t="s">
        <v>427</v>
      </c>
      <c r="C263" s="79" t="s">
        <v>186</v>
      </c>
      <c r="D263" s="74">
        <v>0</v>
      </c>
      <c r="E263" s="75">
        <v>280</v>
      </c>
      <c r="F263" s="156">
        <v>0</v>
      </c>
    </row>
    <row r="264" spans="1:6" x14ac:dyDescent="0.25">
      <c r="A264" s="72">
        <f t="shared" si="17"/>
        <v>14</v>
      </c>
      <c r="B264" s="79" t="s">
        <v>428</v>
      </c>
      <c r="C264" s="79" t="s">
        <v>186</v>
      </c>
      <c r="D264" s="74">
        <v>0</v>
      </c>
      <c r="E264" s="74">
        <v>0</v>
      </c>
      <c r="F264" s="161">
        <v>0</v>
      </c>
    </row>
    <row r="265" spans="1:6" x14ac:dyDescent="0.25">
      <c r="A265" s="72">
        <f t="shared" si="17"/>
        <v>15</v>
      </c>
      <c r="B265" s="79" t="s">
        <v>429</v>
      </c>
      <c r="C265" s="79" t="s">
        <v>186</v>
      </c>
      <c r="D265" s="74">
        <v>0</v>
      </c>
      <c r="E265" s="75">
        <v>0</v>
      </c>
      <c r="F265" s="156">
        <v>0</v>
      </c>
    </row>
    <row r="266" spans="1:6" ht="15.75" thickBot="1" x14ac:dyDescent="0.3">
      <c r="A266" s="80">
        <f t="shared" si="17"/>
        <v>16</v>
      </c>
      <c r="B266" s="82" t="s">
        <v>430</v>
      </c>
      <c r="C266" s="82" t="s">
        <v>186</v>
      </c>
      <c r="D266" s="83">
        <v>0</v>
      </c>
      <c r="E266" s="84">
        <v>0</v>
      </c>
      <c r="F266" s="157">
        <v>0</v>
      </c>
    </row>
    <row r="267" spans="1:6" ht="15.75" thickBot="1" x14ac:dyDescent="0.3">
      <c r="A267" s="226" t="s">
        <v>987</v>
      </c>
      <c r="B267" s="227"/>
      <c r="C267" s="57" t="s">
        <v>2</v>
      </c>
      <c r="D267" s="62">
        <f t="shared" ref="D267:F267" si="18">SUM(D268:D287)</f>
        <v>0</v>
      </c>
      <c r="E267" s="62">
        <f t="shared" si="18"/>
        <v>37171.338000000003</v>
      </c>
      <c r="F267" s="64">
        <f t="shared" si="18"/>
        <v>0</v>
      </c>
    </row>
    <row r="268" spans="1:6" x14ac:dyDescent="0.25">
      <c r="A268" s="88">
        <v>1</v>
      </c>
      <c r="B268" s="228" t="s">
        <v>988</v>
      </c>
      <c r="C268" s="89" t="s">
        <v>433</v>
      </c>
      <c r="D268" s="89">
        <v>0</v>
      </c>
      <c r="E268" s="90">
        <v>3500</v>
      </c>
      <c r="F268" s="155">
        <v>0</v>
      </c>
    </row>
    <row r="269" spans="1:6" x14ac:dyDescent="0.25">
      <c r="A269" s="72">
        <f>+A268+1</f>
        <v>2</v>
      </c>
      <c r="B269" s="229"/>
      <c r="C269" s="74" t="s">
        <v>435</v>
      </c>
      <c r="D269" s="74">
        <v>0</v>
      </c>
      <c r="E269" s="75">
        <v>3475</v>
      </c>
      <c r="F269" s="156">
        <v>0</v>
      </c>
    </row>
    <row r="270" spans="1:6" x14ac:dyDescent="0.25">
      <c r="A270" s="72">
        <f t="shared" ref="A270:A287" si="19">+A269+1</f>
        <v>3</v>
      </c>
      <c r="B270" s="229"/>
      <c r="C270" s="74" t="s">
        <v>435</v>
      </c>
      <c r="D270" s="74">
        <v>0</v>
      </c>
      <c r="E270" s="75">
        <v>3474</v>
      </c>
      <c r="F270" s="156">
        <v>0</v>
      </c>
    </row>
    <row r="271" spans="1:6" x14ac:dyDescent="0.25">
      <c r="A271" s="72">
        <f t="shared" si="19"/>
        <v>4</v>
      </c>
      <c r="B271" s="79" t="s">
        <v>437</v>
      </c>
      <c r="C271" s="79" t="s">
        <v>438</v>
      </c>
      <c r="D271" s="74">
        <v>0</v>
      </c>
      <c r="E271" s="75">
        <v>2199.96</v>
      </c>
      <c r="F271" s="156">
        <v>0</v>
      </c>
    </row>
    <row r="272" spans="1:6" x14ac:dyDescent="0.25">
      <c r="A272" s="72">
        <f t="shared" si="19"/>
        <v>5</v>
      </c>
      <c r="B272" s="79" t="s">
        <v>439</v>
      </c>
      <c r="C272" s="79" t="s">
        <v>440</v>
      </c>
      <c r="D272" s="74">
        <v>0</v>
      </c>
      <c r="E272" s="75">
        <v>0</v>
      </c>
      <c r="F272" s="156">
        <v>0</v>
      </c>
    </row>
    <row r="273" spans="1:6" x14ac:dyDescent="0.25">
      <c r="A273" s="72">
        <f t="shared" si="19"/>
        <v>6</v>
      </c>
      <c r="B273" s="79" t="s">
        <v>441</v>
      </c>
      <c r="C273" s="79" t="s">
        <v>442</v>
      </c>
      <c r="D273" s="74">
        <v>0</v>
      </c>
      <c r="E273" s="75">
        <v>0</v>
      </c>
      <c r="F273" s="156">
        <v>0</v>
      </c>
    </row>
    <row r="274" spans="1:6" x14ac:dyDescent="0.25">
      <c r="A274" s="72">
        <f t="shared" si="19"/>
        <v>7</v>
      </c>
      <c r="B274" s="79" t="s">
        <v>443</v>
      </c>
      <c r="C274" s="79" t="s">
        <v>438</v>
      </c>
      <c r="D274" s="74">
        <v>0</v>
      </c>
      <c r="E274" s="75">
        <v>3296.7</v>
      </c>
      <c r="F274" s="156">
        <v>0</v>
      </c>
    </row>
    <row r="275" spans="1:6" x14ac:dyDescent="0.25">
      <c r="A275" s="72">
        <f t="shared" si="19"/>
        <v>8</v>
      </c>
      <c r="B275" s="79" t="s">
        <v>444</v>
      </c>
      <c r="C275" s="79" t="s">
        <v>440</v>
      </c>
      <c r="D275" s="74">
        <v>0</v>
      </c>
      <c r="E275" s="75">
        <v>0</v>
      </c>
      <c r="F275" s="156">
        <v>0</v>
      </c>
    </row>
    <row r="276" spans="1:6" x14ac:dyDescent="0.25">
      <c r="A276" s="72">
        <f t="shared" si="19"/>
        <v>9</v>
      </c>
      <c r="B276" s="79" t="s">
        <v>445</v>
      </c>
      <c r="C276" s="79" t="s">
        <v>440</v>
      </c>
      <c r="D276" s="74">
        <v>0</v>
      </c>
      <c r="E276" s="75">
        <v>3299.4</v>
      </c>
      <c r="F276" s="156">
        <v>0</v>
      </c>
    </row>
    <row r="277" spans="1:6" x14ac:dyDescent="0.25">
      <c r="A277" s="72">
        <f t="shared" si="19"/>
        <v>10</v>
      </c>
      <c r="B277" s="79" t="s">
        <v>446</v>
      </c>
      <c r="C277" s="79" t="s">
        <v>440</v>
      </c>
      <c r="D277" s="74">
        <v>0</v>
      </c>
      <c r="E277" s="75">
        <v>3294</v>
      </c>
      <c r="F277" s="156">
        <v>0</v>
      </c>
    </row>
    <row r="278" spans="1:6" x14ac:dyDescent="0.25">
      <c r="A278" s="72">
        <f t="shared" si="19"/>
        <v>11</v>
      </c>
      <c r="B278" s="79" t="s">
        <v>448</v>
      </c>
      <c r="C278" s="79" t="s">
        <v>449</v>
      </c>
      <c r="D278" s="74">
        <v>0</v>
      </c>
      <c r="E278" s="75">
        <v>0</v>
      </c>
      <c r="F278" s="156">
        <v>0</v>
      </c>
    </row>
    <row r="279" spans="1:6" x14ac:dyDescent="0.25">
      <c r="A279" s="72">
        <f t="shared" si="19"/>
        <v>12</v>
      </c>
      <c r="B279" s="79" t="s">
        <v>450</v>
      </c>
      <c r="C279" s="79" t="s">
        <v>440</v>
      </c>
      <c r="D279" s="74">
        <v>0</v>
      </c>
      <c r="E279" s="75">
        <v>1500</v>
      </c>
      <c r="F279" s="156">
        <v>0</v>
      </c>
    </row>
    <row r="280" spans="1:6" x14ac:dyDescent="0.25">
      <c r="A280" s="72">
        <f t="shared" si="19"/>
        <v>13</v>
      </c>
      <c r="B280" s="79" t="s">
        <v>451</v>
      </c>
      <c r="C280" s="79" t="s">
        <v>440</v>
      </c>
      <c r="D280" s="74">
        <v>0</v>
      </c>
      <c r="E280" s="75">
        <v>3294</v>
      </c>
      <c r="F280" s="156">
        <v>0</v>
      </c>
    </row>
    <row r="281" spans="1:6" x14ac:dyDescent="0.25">
      <c r="A281" s="72">
        <f t="shared" si="19"/>
        <v>14</v>
      </c>
      <c r="B281" s="79" t="s">
        <v>452</v>
      </c>
      <c r="C281" s="79" t="s">
        <v>438</v>
      </c>
      <c r="D281" s="74">
        <v>0</v>
      </c>
      <c r="E281" s="75">
        <v>0</v>
      </c>
      <c r="F281" s="156">
        <v>0</v>
      </c>
    </row>
    <row r="282" spans="1:6" x14ac:dyDescent="0.25">
      <c r="A282" s="72">
        <f t="shared" si="19"/>
        <v>15</v>
      </c>
      <c r="B282" s="79" t="s">
        <v>453</v>
      </c>
      <c r="C282" s="79" t="s">
        <v>449</v>
      </c>
      <c r="D282" s="74">
        <v>0</v>
      </c>
      <c r="E282" s="75">
        <v>3299.94</v>
      </c>
      <c r="F282" s="156">
        <v>0</v>
      </c>
    </row>
    <row r="283" spans="1:6" x14ac:dyDescent="0.25">
      <c r="A283" s="72">
        <f t="shared" si="19"/>
        <v>16</v>
      </c>
      <c r="B283" s="79" t="s">
        <v>454</v>
      </c>
      <c r="C283" s="79" t="s">
        <v>442</v>
      </c>
      <c r="D283" s="74">
        <v>0</v>
      </c>
      <c r="E283" s="75">
        <v>0</v>
      </c>
      <c r="F283" s="156">
        <v>0</v>
      </c>
    </row>
    <row r="284" spans="1:6" x14ac:dyDescent="0.25">
      <c r="A284" s="72">
        <f t="shared" si="19"/>
        <v>17</v>
      </c>
      <c r="B284" s="79" t="s">
        <v>455</v>
      </c>
      <c r="C284" s="79" t="s">
        <v>440</v>
      </c>
      <c r="D284" s="74">
        <v>0</v>
      </c>
      <c r="E284" s="75">
        <v>3238.3380000000002</v>
      </c>
      <c r="F284" s="156">
        <v>0</v>
      </c>
    </row>
    <row r="285" spans="1:6" x14ac:dyDescent="0.25">
      <c r="A285" s="72">
        <f t="shared" si="19"/>
        <v>18</v>
      </c>
      <c r="B285" s="79" t="s">
        <v>456</v>
      </c>
      <c r="C285" s="79" t="s">
        <v>440</v>
      </c>
      <c r="D285" s="74">
        <v>0</v>
      </c>
      <c r="E285" s="75">
        <v>0</v>
      </c>
      <c r="F285" s="156">
        <v>0</v>
      </c>
    </row>
    <row r="286" spans="1:6" x14ac:dyDescent="0.25">
      <c r="A286" s="72">
        <f t="shared" si="19"/>
        <v>19</v>
      </c>
      <c r="B286" s="79" t="s">
        <v>457</v>
      </c>
      <c r="C286" s="79" t="s">
        <v>440</v>
      </c>
      <c r="D286" s="74">
        <v>0</v>
      </c>
      <c r="E286" s="75">
        <v>0</v>
      </c>
      <c r="F286" s="156">
        <v>0</v>
      </c>
    </row>
    <row r="287" spans="1:6" ht="15.75" thickBot="1" x14ac:dyDescent="0.3">
      <c r="A287" s="80">
        <f t="shared" si="19"/>
        <v>20</v>
      </c>
      <c r="B287" s="82" t="s">
        <v>458</v>
      </c>
      <c r="C287" s="82" t="s">
        <v>438</v>
      </c>
      <c r="D287" s="83">
        <v>0</v>
      </c>
      <c r="E287" s="84">
        <v>3300</v>
      </c>
      <c r="F287" s="157">
        <v>0</v>
      </c>
    </row>
    <row r="288" spans="1:6" ht="15.75" thickBot="1" x14ac:dyDescent="0.3">
      <c r="A288" s="226" t="s">
        <v>459</v>
      </c>
      <c r="B288" s="227"/>
      <c r="C288" s="57" t="s">
        <v>2</v>
      </c>
      <c r="D288" s="62">
        <f>SUM(D289:D291)</f>
        <v>0</v>
      </c>
      <c r="E288" s="62">
        <f>SUM(E289:E291)</f>
        <v>0</v>
      </c>
      <c r="F288" s="64">
        <f>SUM(F289:F291)</f>
        <v>0</v>
      </c>
    </row>
    <row r="289" spans="1:6" x14ac:dyDescent="0.25">
      <c r="A289" s="88">
        <v>1</v>
      </c>
      <c r="B289" s="228" t="s">
        <v>460</v>
      </c>
      <c r="C289" s="89" t="s">
        <v>168</v>
      </c>
      <c r="D289" s="89">
        <v>0</v>
      </c>
      <c r="E289" s="90">
        <v>0</v>
      </c>
      <c r="F289" s="155">
        <v>0</v>
      </c>
    </row>
    <row r="290" spans="1:6" x14ac:dyDescent="0.25">
      <c r="A290" s="72">
        <f>+A289+1</f>
        <v>2</v>
      </c>
      <c r="B290" s="229"/>
      <c r="C290" s="74" t="s">
        <v>178</v>
      </c>
      <c r="D290" s="74">
        <v>0</v>
      </c>
      <c r="E290" s="75">
        <v>0</v>
      </c>
      <c r="F290" s="156">
        <v>0</v>
      </c>
    </row>
    <row r="291" spans="1:6" ht="15.75" thickBot="1" x14ac:dyDescent="0.3">
      <c r="A291" s="102">
        <f>+A290+1</f>
        <v>3</v>
      </c>
      <c r="B291" s="230"/>
      <c r="C291" s="104" t="s">
        <v>178</v>
      </c>
      <c r="D291" s="104">
        <v>0</v>
      </c>
      <c r="E291" s="106">
        <v>0</v>
      </c>
      <c r="F291" s="168">
        <v>0</v>
      </c>
    </row>
  </sheetData>
  <mergeCells count="40">
    <mergeCell ref="A2:F2"/>
    <mergeCell ref="D3:F3"/>
    <mergeCell ref="A4:A5"/>
    <mergeCell ref="B4:B5"/>
    <mergeCell ref="C4:C5"/>
    <mergeCell ref="D4:F4"/>
    <mergeCell ref="B91:B93"/>
    <mergeCell ref="A7:F7"/>
    <mergeCell ref="A8:B8"/>
    <mergeCell ref="B9:B15"/>
    <mergeCell ref="A16:B16"/>
    <mergeCell ref="B17:B19"/>
    <mergeCell ref="B38:B40"/>
    <mergeCell ref="A54:B54"/>
    <mergeCell ref="B55:B57"/>
    <mergeCell ref="A71:B71"/>
    <mergeCell ref="B72:B74"/>
    <mergeCell ref="A90:B90"/>
    <mergeCell ref="B194:B196"/>
    <mergeCell ref="A105:B105"/>
    <mergeCell ref="B106:B108"/>
    <mergeCell ref="A123:B123"/>
    <mergeCell ref="B124:B126"/>
    <mergeCell ref="A143:B143"/>
    <mergeCell ref="A162:B162"/>
    <mergeCell ref="B163:B165"/>
    <mergeCell ref="A177:B177"/>
    <mergeCell ref="A178:A180"/>
    <mergeCell ref="B178:B180"/>
    <mergeCell ref="A193:B193"/>
    <mergeCell ref="A267:B267"/>
    <mergeCell ref="B268:B270"/>
    <mergeCell ref="A288:B288"/>
    <mergeCell ref="B289:B291"/>
    <mergeCell ref="B199:B204"/>
    <mergeCell ref="A226:B226"/>
    <mergeCell ref="B227:B229"/>
    <mergeCell ref="B242:B243"/>
    <mergeCell ref="A250:B250"/>
    <mergeCell ref="B251:B25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F291"/>
  <sheetViews>
    <sheetView workbookViewId="0">
      <selection activeCell="A3" sqref="A3"/>
    </sheetView>
  </sheetViews>
  <sheetFormatPr defaultRowHeight="15" x14ac:dyDescent="0.25"/>
  <cols>
    <col min="1" max="1" width="5.5703125" style="169" customWidth="1"/>
    <col min="2" max="2" width="34.85546875" customWidth="1"/>
    <col min="3" max="3" width="25.28515625" customWidth="1"/>
    <col min="4" max="6" width="18.7109375" customWidth="1"/>
  </cols>
  <sheetData>
    <row r="1" spans="1:6" x14ac:dyDescent="0.25">
      <c r="A1"/>
    </row>
    <row r="2" spans="1:6" ht="43.5" customHeight="1" x14ac:dyDescent="0.25">
      <c r="A2" s="240" t="s">
        <v>1279</v>
      </c>
      <c r="B2" s="240"/>
      <c r="C2" s="240"/>
      <c r="D2" s="240"/>
      <c r="E2" s="240"/>
      <c r="F2" s="240"/>
    </row>
    <row r="3" spans="1:6" ht="15.75" thickBot="1" x14ac:dyDescent="0.3">
      <c r="A3" s="55"/>
      <c r="B3" s="55"/>
      <c r="C3" s="55"/>
      <c r="D3" s="253"/>
      <c r="E3" s="253"/>
      <c r="F3" s="253"/>
    </row>
    <row r="4" spans="1:6" x14ac:dyDescent="0.25">
      <c r="A4" s="254" t="s">
        <v>60</v>
      </c>
      <c r="B4" s="256" t="s">
        <v>461</v>
      </c>
      <c r="C4" s="256" t="s">
        <v>462</v>
      </c>
      <c r="D4" s="258" t="s">
        <v>989</v>
      </c>
      <c r="E4" s="259"/>
      <c r="F4" s="260"/>
    </row>
    <row r="5" spans="1:6" ht="30.75" thickBot="1" x14ac:dyDescent="0.3">
      <c r="A5" s="255"/>
      <c r="B5" s="257"/>
      <c r="C5" s="257"/>
      <c r="D5" s="152" t="s">
        <v>990</v>
      </c>
      <c r="E5" s="152" t="s">
        <v>991</v>
      </c>
      <c r="F5" s="153" t="s">
        <v>992</v>
      </c>
    </row>
    <row r="6" spans="1:6" ht="15.75" thickBot="1" x14ac:dyDescent="0.3">
      <c r="A6" s="61">
        <v>1</v>
      </c>
      <c r="B6" s="57">
        <v>2</v>
      </c>
      <c r="C6" s="57">
        <v>3</v>
      </c>
      <c r="D6" s="57">
        <v>4</v>
      </c>
      <c r="E6" s="57">
        <v>5</v>
      </c>
      <c r="F6" s="59">
        <v>6</v>
      </c>
    </row>
    <row r="7" spans="1:6" ht="15.75" thickBot="1" x14ac:dyDescent="0.3">
      <c r="A7" s="249" t="s">
        <v>476</v>
      </c>
      <c r="B7" s="250"/>
      <c r="C7" s="250"/>
      <c r="D7" s="250"/>
      <c r="E7" s="250"/>
      <c r="F7" s="251"/>
    </row>
    <row r="8" spans="1:6" ht="15.75" thickBot="1" x14ac:dyDescent="0.3">
      <c r="A8" s="226" t="s">
        <v>477</v>
      </c>
      <c r="B8" s="227"/>
      <c r="C8" s="57" t="s">
        <v>478</v>
      </c>
      <c r="D8" s="62">
        <f>SUM(D9:D15)</f>
        <v>0</v>
      </c>
      <c r="E8" s="62">
        <f>SUM(E9:E15)</f>
        <v>0</v>
      </c>
      <c r="F8" s="64">
        <f t="shared" ref="F8" si="0">SUM(F9:F28)</f>
        <v>6550</v>
      </c>
    </row>
    <row r="9" spans="1:6" x14ac:dyDescent="0.25">
      <c r="A9" s="88">
        <v>1</v>
      </c>
      <c r="B9" s="252" t="s">
        <v>477</v>
      </c>
      <c r="C9" s="154" t="s">
        <v>166</v>
      </c>
      <c r="D9" s="89">
        <v>0</v>
      </c>
      <c r="E9" s="90">
        <v>0</v>
      </c>
      <c r="F9" s="155">
        <v>0</v>
      </c>
    </row>
    <row r="10" spans="1:6" x14ac:dyDescent="0.25">
      <c r="A10" s="72">
        <f>+A9+1</f>
        <v>2</v>
      </c>
      <c r="B10" s="245"/>
      <c r="C10" s="73" t="s">
        <v>168</v>
      </c>
      <c r="D10" s="74">
        <v>0</v>
      </c>
      <c r="E10" s="75">
        <v>0</v>
      </c>
      <c r="F10" s="156">
        <v>1120</v>
      </c>
    </row>
    <row r="11" spans="1:6" x14ac:dyDescent="0.25">
      <c r="A11" s="72">
        <f t="shared" ref="A11:A15" si="1">+A10+1</f>
        <v>3</v>
      </c>
      <c r="B11" s="245"/>
      <c r="C11" s="73" t="s">
        <v>168</v>
      </c>
      <c r="D11" s="74">
        <v>0</v>
      </c>
      <c r="E11" s="75">
        <v>0</v>
      </c>
      <c r="F11" s="156">
        <v>1185</v>
      </c>
    </row>
    <row r="12" spans="1:6" x14ac:dyDescent="0.25">
      <c r="A12" s="72">
        <f t="shared" si="1"/>
        <v>4</v>
      </c>
      <c r="B12" s="245"/>
      <c r="C12" s="73" t="s">
        <v>168</v>
      </c>
      <c r="D12" s="74">
        <v>0</v>
      </c>
      <c r="E12" s="75">
        <v>0</v>
      </c>
      <c r="F12" s="156">
        <v>1875</v>
      </c>
    </row>
    <row r="13" spans="1:6" x14ac:dyDescent="0.25">
      <c r="A13" s="72">
        <f t="shared" si="1"/>
        <v>5</v>
      </c>
      <c r="B13" s="245"/>
      <c r="C13" s="73" t="s">
        <v>168</v>
      </c>
      <c r="D13" s="74">
        <v>0</v>
      </c>
      <c r="E13" s="75">
        <v>0</v>
      </c>
      <c r="F13" s="156">
        <v>1185</v>
      </c>
    </row>
    <row r="14" spans="1:6" x14ac:dyDescent="0.25">
      <c r="A14" s="72">
        <f t="shared" si="1"/>
        <v>6</v>
      </c>
      <c r="B14" s="245"/>
      <c r="C14" s="73" t="s">
        <v>168</v>
      </c>
      <c r="D14" s="74">
        <v>0</v>
      </c>
      <c r="E14" s="75">
        <v>0</v>
      </c>
      <c r="F14" s="156">
        <v>1185</v>
      </c>
    </row>
    <row r="15" spans="1:6" ht="15.75" thickBot="1" x14ac:dyDescent="0.3">
      <c r="A15" s="80">
        <f t="shared" si="1"/>
        <v>7</v>
      </c>
      <c r="B15" s="246"/>
      <c r="C15" s="81" t="s">
        <v>171</v>
      </c>
      <c r="D15" s="83">
        <v>0</v>
      </c>
      <c r="E15" s="84">
        <v>0</v>
      </c>
      <c r="F15" s="157">
        <v>0</v>
      </c>
    </row>
    <row r="16" spans="1:6" ht="15.75" thickBot="1" x14ac:dyDescent="0.3">
      <c r="A16" s="226" t="s">
        <v>940</v>
      </c>
      <c r="B16" s="227"/>
      <c r="C16" s="57" t="s">
        <v>478</v>
      </c>
      <c r="D16" s="62">
        <f t="shared" ref="D16:F16" si="2">SUM(D17:D36)</f>
        <v>3450</v>
      </c>
      <c r="E16" s="62">
        <f t="shared" si="2"/>
        <v>10200</v>
      </c>
      <c r="F16" s="64">
        <f t="shared" si="2"/>
        <v>0</v>
      </c>
    </row>
    <row r="17" spans="1:6" x14ac:dyDescent="0.25">
      <c r="A17" s="88">
        <v>1</v>
      </c>
      <c r="B17" s="228" t="s">
        <v>484</v>
      </c>
      <c r="C17" s="89" t="s">
        <v>175</v>
      </c>
      <c r="D17" s="89">
        <v>0</v>
      </c>
      <c r="E17" s="90">
        <v>1100</v>
      </c>
      <c r="F17" s="155">
        <v>0</v>
      </c>
    </row>
    <row r="18" spans="1:6" x14ac:dyDescent="0.25">
      <c r="A18" s="72">
        <f>+A17+1</f>
        <v>2</v>
      </c>
      <c r="B18" s="229"/>
      <c r="C18" s="74" t="s">
        <v>177</v>
      </c>
      <c r="D18" s="158">
        <v>3450</v>
      </c>
      <c r="E18" s="75">
        <v>0</v>
      </c>
      <c r="F18" s="156">
        <v>0</v>
      </c>
    </row>
    <row r="19" spans="1:6" x14ac:dyDescent="0.25">
      <c r="A19" s="72">
        <f t="shared" ref="A19:A36" si="3">+A18+1</f>
        <v>3</v>
      </c>
      <c r="B19" s="229"/>
      <c r="C19" s="74" t="s">
        <v>178</v>
      </c>
      <c r="D19" s="74">
        <v>0</v>
      </c>
      <c r="E19" s="75">
        <v>9100</v>
      </c>
      <c r="F19" s="156">
        <v>0</v>
      </c>
    </row>
    <row r="20" spans="1:6" x14ac:dyDescent="0.25">
      <c r="A20" s="72">
        <f t="shared" si="3"/>
        <v>4</v>
      </c>
      <c r="B20" s="79" t="s">
        <v>993</v>
      </c>
      <c r="C20" s="79" t="s">
        <v>178</v>
      </c>
      <c r="D20" s="74">
        <v>0</v>
      </c>
      <c r="E20" s="75">
        <v>0</v>
      </c>
      <c r="F20" s="156">
        <v>0</v>
      </c>
    </row>
    <row r="21" spans="1:6" x14ac:dyDescent="0.25">
      <c r="A21" s="72">
        <f t="shared" si="3"/>
        <v>5</v>
      </c>
      <c r="B21" s="79" t="s">
        <v>994</v>
      </c>
      <c r="C21" s="79" t="s">
        <v>181</v>
      </c>
      <c r="D21" s="74">
        <v>0</v>
      </c>
      <c r="E21" s="75">
        <v>0</v>
      </c>
      <c r="F21" s="156">
        <v>0</v>
      </c>
    </row>
    <row r="22" spans="1:6" x14ac:dyDescent="0.25">
      <c r="A22" s="72">
        <f t="shared" si="3"/>
        <v>6</v>
      </c>
      <c r="B22" s="79" t="s">
        <v>994</v>
      </c>
      <c r="C22" s="79" t="s">
        <v>182</v>
      </c>
      <c r="D22" s="74">
        <v>0</v>
      </c>
      <c r="E22" s="75">
        <v>0</v>
      </c>
      <c r="F22" s="156">
        <v>0</v>
      </c>
    </row>
    <row r="23" spans="1:6" x14ac:dyDescent="0.25">
      <c r="A23" s="72">
        <f t="shared" si="3"/>
        <v>7</v>
      </c>
      <c r="B23" s="79" t="s">
        <v>488</v>
      </c>
      <c r="C23" s="79" t="s">
        <v>184</v>
      </c>
      <c r="D23" s="74">
        <v>0</v>
      </c>
      <c r="E23" s="75">
        <v>0</v>
      </c>
      <c r="F23" s="156">
        <v>0</v>
      </c>
    </row>
    <row r="24" spans="1:6" x14ac:dyDescent="0.25">
      <c r="A24" s="72">
        <f t="shared" si="3"/>
        <v>8</v>
      </c>
      <c r="B24" s="79" t="s">
        <v>995</v>
      </c>
      <c r="C24" s="79" t="s">
        <v>186</v>
      </c>
      <c r="D24" s="74">
        <v>0</v>
      </c>
      <c r="E24" s="75">
        <v>0</v>
      </c>
      <c r="F24" s="156">
        <v>0</v>
      </c>
    </row>
    <row r="25" spans="1:6" x14ac:dyDescent="0.25">
      <c r="A25" s="72">
        <f t="shared" si="3"/>
        <v>9</v>
      </c>
      <c r="B25" s="79" t="s">
        <v>996</v>
      </c>
      <c r="C25" s="79" t="s">
        <v>186</v>
      </c>
      <c r="D25" s="74">
        <v>0</v>
      </c>
      <c r="E25" s="75">
        <v>0</v>
      </c>
      <c r="F25" s="156">
        <v>0</v>
      </c>
    </row>
    <row r="26" spans="1:6" x14ac:dyDescent="0.25">
      <c r="A26" s="72">
        <f t="shared" si="3"/>
        <v>10</v>
      </c>
      <c r="B26" s="79" t="s">
        <v>997</v>
      </c>
      <c r="C26" s="79" t="s">
        <v>186</v>
      </c>
      <c r="D26" s="74">
        <v>0</v>
      </c>
      <c r="E26" s="75">
        <v>0</v>
      </c>
      <c r="F26" s="156">
        <v>0</v>
      </c>
    </row>
    <row r="27" spans="1:6" x14ac:dyDescent="0.25">
      <c r="A27" s="72">
        <f t="shared" si="3"/>
        <v>11</v>
      </c>
      <c r="B27" s="79" t="s">
        <v>492</v>
      </c>
      <c r="C27" s="79" t="s">
        <v>182</v>
      </c>
      <c r="D27" s="74">
        <v>0</v>
      </c>
      <c r="E27" s="75">
        <v>0</v>
      </c>
      <c r="F27" s="156">
        <v>0</v>
      </c>
    </row>
    <row r="28" spans="1:6" x14ac:dyDescent="0.25">
      <c r="A28" s="72">
        <f t="shared" si="3"/>
        <v>12</v>
      </c>
      <c r="B28" s="79" t="s">
        <v>493</v>
      </c>
      <c r="C28" s="79" t="s">
        <v>186</v>
      </c>
      <c r="D28" s="74">
        <v>0</v>
      </c>
      <c r="E28" s="75">
        <v>0</v>
      </c>
      <c r="F28" s="156">
        <v>0</v>
      </c>
    </row>
    <row r="29" spans="1:6" x14ac:dyDescent="0.25">
      <c r="A29" s="72">
        <f t="shared" si="3"/>
        <v>13</v>
      </c>
      <c r="B29" s="79" t="s">
        <v>494</v>
      </c>
      <c r="C29" s="79" t="s">
        <v>186</v>
      </c>
      <c r="D29" s="74">
        <v>0</v>
      </c>
      <c r="E29" s="75">
        <v>0</v>
      </c>
      <c r="F29" s="156">
        <v>0</v>
      </c>
    </row>
    <row r="30" spans="1:6" x14ac:dyDescent="0.25">
      <c r="A30" s="72">
        <f t="shared" si="3"/>
        <v>14</v>
      </c>
      <c r="B30" s="79" t="s">
        <v>495</v>
      </c>
      <c r="C30" s="79" t="s">
        <v>186</v>
      </c>
      <c r="D30" s="74">
        <v>0</v>
      </c>
      <c r="E30" s="75">
        <v>0</v>
      </c>
      <c r="F30" s="156">
        <v>0</v>
      </c>
    </row>
    <row r="31" spans="1:6" x14ac:dyDescent="0.25">
      <c r="A31" s="72">
        <f t="shared" si="3"/>
        <v>15</v>
      </c>
      <c r="B31" s="79" t="s">
        <v>496</v>
      </c>
      <c r="C31" s="79" t="s">
        <v>182</v>
      </c>
      <c r="D31" s="74">
        <v>0</v>
      </c>
      <c r="E31" s="75">
        <v>0</v>
      </c>
      <c r="F31" s="156">
        <v>0</v>
      </c>
    </row>
    <row r="32" spans="1:6" x14ac:dyDescent="0.25">
      <c r="A32" s="72">
        <f t="shared" si="3"/>
        <v>16</v>
      </c>
      <c r="B32" s="79" t="s">
        <v>497</v>
      </c>
      <c r="C32" s="79" t="s">
        <v>186</v>
      </c>
      <c r="D32" s="74">
        <v>0</v>
      </c>
      <c r="E32" s="75">
        <v>0</v>
      </c>
      <c r="F32" s="156">
        <v>0</v>
      </c>
    </row>
    <row r="33" spans="1:6" x14ac:dyDescent="0.25">
      <c r="A33" s="72">
        <f t="shared" si="3"/>
        <v>17</v>
      </c>
      <c r="B33" s="79" t="s">
        <v>498</v>
      </c>
      <c r="C33" s="79" t="s">
        <v>178</v>
      </c>
      <c r="D33" s="74">
        <v>0</v>
      </c>
      <c r="E33" s="75">
        <v>0</v>
      </c>
      <c r="F33" s="156">
        <v>0</v>
      </c>
    </row>
    <row r="34" spans="1:6" x14ac:dyDescent="0.25">
      <c r="A34" s="72">
        <f t="shared" si="3"/>
        <v>18</v>
      </c>
      <c r="B34" s="79" t="s">
        <v>499</v>
      </c>
      <c r="C34" s="79" t="s">
        <v>182</v>
      </c>
      <c r="D34" s="74">
        <v>0</v>
      </c>
      <c r="E34" s="75">
        <v>0</v>
      </c>
      <c r="F34" s="156">
        <v>0</v>
      </c>
    </row>
    <row r="35" spans="1:6" x14ac:dyDescent="0.25">
      <c r="A35" s="72">
        <f t="shared" si="3"/>
        <v>19</v>
      </c>
      <c r="B35" s="79" t="s">
        <v>500</v>
      </c>
      <c r="C35" s="79" t="s">
        <v>186</v>
      </c>
      <c r="D35" s="74">
        <v>0</v>
      </c>
      <c r="E35" s="75">
        <v>0</v>
      </c>
      <c r="F35" s="156">
        <v>0</v>
      </c>
    </row>
    <row r="36" spans="1:6" ht="15.75" thickBot="1" x14ac:dyDescent="0.3">
      <c r="A36" s="72">
        <f t="shared" si="3"/>
        <v>20</v>
      </c>
      <c r="B36" s="79" t="s">
        <v>501</v>
      </c>
      <c r="C36" s="79" t="s">
        <v>186</v>
      </c>
      <c r="D36" s="74">
        <v>0</v>
      </c>
      <c r="E36" s="75">
        <v>0</v>
      </c>
      <c r="F36" s="156">
        <v>0</v>
      </c>
    </row>
    <row r="37" spans="1:6" ht="15.75" thickBot="1" x14ac:dyDescent="0.3">
      <c r="A37" s="61"/>
      <c r="B37" s="57"/>
      <c r="C37" s="57" t="s">
        <v>478</v>
      </c>
      <c r="D37" s="62">
        <f>SUM(D38:D53)</f>
        <v>13756</v>
      </c>
      <c r="E37" s="62">
        <f>SUM(E38:E53)</f>
        <v>1480</v>
      </c>
      <c r="F37" s="64">
        <f>SUM(F38:F53)</f>
        <v>12276</v>
      </c>
    </row>
    <row r="38" spans="1:6" x14ac:dyDescent="0.25">
      <c r="A38" s="159">
        <v>1</v>
      </c>
      <c r="B38" s="248" t="s">
        <v>502</v>
      </c>
      <c r="C38" s="89" t="s">
        <v>201</v>
      </c>
      <c r="D38" s="90">
        <f>E38+F38</f>
        <v>9430</v>
      </c>
      <c r="E38" s="90">
        <v>670</v>
      </c>
      <c r="F38" s="155">
        <f>9430-670</f>
        <v>8760</v>
      </c>
    </row>
    <row r="39" spans="1:6" x14ac:dyDescent="0.25">
      <c r="A39" s="72">
        <f>+A38+1</f>
        <v>2</v>
      </c>
      <c r="B39" s="248"/>
      <c r="C39" s="74" t="s">
        <v>202</v>
      </c>
      <c r="D39" s="75">
        <f t="shared" ref="D39:D53" si="4">E39+F39</f>
        <v>1118</v>
      </c>
      <c r="E39" s="75">
        <v>342</v>
      </c>
      <c r="F39" s="156">
        <v>776</v>
      </c>
    </row>
    <row r="40" spans="1:6" x14ac:dyDescent="0.25">
      <c r="A40" s="72">
        <f t="shared" ref="A40:A53" si="5">+A39+1</f>
        <v>3</v>
      </c>
      <c r="B40" s="228"/>
      <c r="C40" s="74" t="s">
        <v>202</v>
      </c>
      <c r="D40" s="75">
        <f t="shared" si="4"/>
        <v>3208</v>
      </c>
      <c r="E40" s="75">
        <v>468</v>
      </c>
      <c r="F40" s="156">
        <v>2740</v>
      </c>
    </row>
    <row r="41" spans="1:6" x14ac:dyDescent="0.25">
      <c r="A41" s="72">
        <f t="shared" si="5"/>
        <v>4</v>
      </c>
      <c r="B41" s="79" t="s">
        <v>998</v>
      </c>
      <c r="C41" s="74" t="s">
        <v>202</v>
      </c>
      <c r="D41" s="75">
        <f t="shared" si="4"/>
        <v>0</v>
      </c>
      <c r="E41" s="75">
        <v>0</v>
      </c>
      <c r="F41" s="156">
        <v>0</v>
      </c>
    </row>
    <row r="42" spans="1:6" x14ac:dyDescent="0.25">
      <c r="A42" s="72">
        <f t="shared" si="5"/>
        <v>5</v>
      </c>
      <c r="B42" s="79" t="s">
        <v>999</v>
      </c>
      <c r="C42" s="79" t="s">
        <v>206</v>
      </c>
      <c r="D42" s="75">
        <f t="shared" si="4"/>
        <v>0</v>
      </c>
      <c r="E42" s="75">
        <v>0</v>
      </c>
      <c r="F42" s="156">
        <v>0</v>
      </c>
    </row>
    <row r="43" spans="1:6" x14ac:dyDescent="0.25">
      <c r="A43" s="72">
        <f t="shared" si="5"/>
        <v>6</v>
      </c>
      <c r="B43" s="79" t="s">
        <v>1000</v>
      </c>
      <c r="C43" s="79"/>
      <c r="D43" s="75">
        <f t="shared" si="4"/>
        <v>0</v>
      </c>
      <c r="E43" s="75">
        <v>0</v>
      </c>
      <c r="F43" s="156">
        <v>0</v>
      </c>
    </row>
    <row r="44" spans="1:6" x14ac:dyDescent="0.25">
      <c r="A44" s="72">
        <f t="shared" si="5"/>
        <v>7</v>
      </c>
      <c r="B44" s="79" t="s">
        <v>1001</v>
      </c>
      <c r="C44" s="79" t="s">
        <v>206</v>
      </c>
      <c r="D44" s="75">
        <f t="shared" si="4"/>
        <v>0</v>
      </c>
      <c r="E44" s="75">
        <v>0</v>
      </c>
      <c r="F44" s="156">
        <v>0</v>
      </c>
    </row>
    <row r="45" spans="1:6" x14ac:dyDescent="0.25">
      <c r="A45" s="72">
        <f t="shared" si="5"/>
        <v>8</v>
      </c>
      <c r="B45" s="79" t="s">
        <v>1002</v>
      </c>
      <c r="C45" s="79"/>
      <c r="D45" s="75">
        <f t="shared" si="4"/>
        <v>0</v>
      </c>
      <c r="E45" s="75">
        <v>0</v>
      </c>
      <c r="F45" s="156">
        <v>0</v>
      </c>
    </row>
    <row r="46" spans="1:6" x14ac:dyDescent="0.25">
      <c r="A46" s="72">
        <f t="shared" si="5"/>
        <v>9</v>
      </c>
      <c r="B46" s="79" t="s">
        <v>1003</v>
      </c>
      <c r="C46" s="79" t="s">
        <v>211</v>
      </c>
      <c r="D46" s="75">
        <f t="shared" si="4"/>
        <v>0</v>
      </c>
      <c r="E46" s="75">
        <v>0</v>
      </c>
      <c r="F46" s="156">
        <v>0</v>
      </c>
    </row>
    <row r="47" spans="1:6" x14ac:dyDescent="0.25">
      <c r="A47" s="72">
        <f t="shared" si="5"/>
        <v>10</v>
      </c>
      <c r="B47" s="79" t="s">
        <v>1004</v>
      </c>
      <c r="C47" s="79" t="s">
        <v>206</v>
      </c>
      <c r="D47" s="75">
        <f t="shared" si="4"/>
        <v>0</v>
      </c>
      <c r="E47" s="75">
        <v>0</v>
      </c>
      <c r="F47" s="156">
        <v>0</v>
      </c>
    </row>
    <row r="48" spans="1:6" x14ac:dyDescent="0.25">
      <c r="A48" s="72">
        <f t="shared" si="5"/>
        <v>11</v>
      </c>
      <c r="B48" s="79" t="s">
        <v>1005</v>
      </c>
      <c r="C48" s="79" t="s">
        <v>206</v>
      </c>
      <c r="D48" s="75">
        <f t="shared" si="4"/>
        <v>0</v>
      </c>
      <c r="E48" s="75">
        <v>0</v>
      </c>
      <c r="F48" s="156">
        <v>0</v>
      </c>
    </row>
    <row r="49" spans="1:6" x14ac:dyDescent="0.25">
      <c r="A49" s="72">
        <f t="shared" si="5"/>
        <v>12</v>
      </c>
      <c r="B49" s="79" t="s">
        <v>1006</v>
      </c>
      <c r="C49" s="79" t="s">
        <v>215</v>
      </c>
      <c r="D49" s="75">
        <f t="shared" si="4"/>
        <v>0</v>
      </c>
      <c r="E49" s="75">
        <v>0</v>
      </c>
      <c r="F49" s="156">
        <v>0</v>
      </c>
    </row>
    <row r="50" spans="1:6" x14ac:dyDescent="0.25">
      <c r="A50" s="72">
        <f t="shared" si="5"/>
        <v>13</v>
      </c>
      <c r="B50" s="79" t="s">
        <v>1007</v>
      </c>
      <c r="C50" s="79" t="s">
        <v>206</v>
      </c>
      <c r="D50" s="75">
        <f t="shared" si="4"/>
        <v>0</v>
      </c>
      <c r="E50" s="75">
        <v>0</v>
      </c>
      <c r="F50" s="156">
        <v>0</v>
      </c>
    </row>
    <row r="51" spans="1:6" x14ac:dyDescent="0.25">
      <c r="A51" s="72">
        <f t="shared" si="5"/>
        <v>14</v>
      </c>
      <c r="B51" s="79" t="s">
        <v>1008</v>
      </c>
      <c r="C51" s="79" t="s">
        <v>206</v>
      </c>
      <c r="D51" s="75">
        <f t="shared" si="4"/>
        <v>0</v>
      </c>
      <c r="E51" s="75">
        <v>0</v>
      </c>
      <c r="F51" s="156">
        <v>0</v>
      </c>
    </row>
    <row r="52" spans="1:6" x14ac:dyDescent="0.25">
      <c r="A52" s="72">
        <f t="shared" si="5"/>
        <v>15</v>
      </c>
      <c r="B52" s="79" t="s">
        <v>1009</v>
      </c>
      <c r="C52" s="79" t="s">
        <v>206</v>
      </c>
      <c r="D52" s="75">
        <f t="shared" si="4"/>
        <v>0</v>
      </c>
      <c r="E52" s="75">
        <v>0</v>
      </c>
      <c r="F52" s="156">
        <v>0</v>
      </c>
    </row>
    <row r="53" spans="1:6" ht="15.75" thickBot="1" x14ac:dyDescent="0.3">
      <c r="A53" s="72">
        <f t="shared" si="5"/>
        <v>16</v>
      </c>
      <c r="B53" s="79" t="s">
        <v>1010</v>
      </c>
      <c r="C53" s="79" t="s">
        <v>206</v>
      </c>
      <c r="D53" s="75">
        <f t="shared" si="4"/>
        <v>0</v>
      </c>
      <c r="E53" s="75">
        <v>0</v>
      </c>
      <c r="F53" s="156">
        <v>0</v>
      </c>
    </row>
    <row r="54" spans="1:6" ht="15.75" thickBot="1" x14ac:dyDescent="0.3">
      <c r="A54" s="226" t="s">
        <v>220</v>
      </c>
      <c r="B54" s="227"/>
      <c r="C54" s="57" t="s">
        <v>478</v>
      </c>
      <c r="D54" s="62">
        <f t="shared" ref="D54:F54" si="6">SUM(D55:D74)</f>
        <v>0</v>
      </c>
      <c r="E54" s="62">
        <f t="shared" si="6"/>
        <v>0</v>
      </c>
      <c r="F54" s="64">
        <f t="shared" si="6"/>
        <v>4500</v>
      </c>
    </row>
    <row r="55" spans="1:6" x14ac:dyDescent="0.25">
      <c r="A55" s="88">
        <v>1</v>
      </c>
      <c r="B55" s="228" t="s">
        <v>503</v>
      </c>
      <c r="C55" s="114" t="s">
        <v>222</v>
      </c>
      <c r="D55" s="89">
        <v>0</v>
      </c>
      <c r="E55" s="89">
        <v>0</v>
      </c>
      <c r="F55" s="160">
        <v>0</v>
      </c>
    </row>
    <row r="56" spans="1:6" x14ac:dyDescent="0.25">
      <c r="A56" s="72">
        <f>+A55+1</f>
        <v>2</v>
      </c>
      <c r="B56" s="229"/>
      <c r="C56" s="115" t="s">
        <v>223</v>
      </c>
      <c r="D56" s="74">
        <v>0</v>
      </c>
      <c r="E56" s="74">
        <v>0</v>
      </c>
      <c r="F56" s="161">
        <v>0</v>
      </c>
    </row>
    <row r="57" spans="1:6" x14ac:dyDescent="0.25">
      <c r="A57" s="72">
        <f t="shared" ref="A57:A70" si="7">+A56+1</f>
        <v>3</v>
      </c>
      <c r="B57" s="229"/>
      <c r="C57" s="115" t="s">
        <v>223</v>
      </c>
      <c r="D57" s="74">
        <v>0</v>
      </c>
      <c r="E57" s="74">
        <v>0</v>
      </c>
      <c r="F57" s="156">
        <v>4500</v>
      </c>
    </row>
    <row r="58" spans="1:6" x14ac:dyDescent="0.25">
      <c r="A58" s="72">
        <f t="shared" si="7"/>
        <v>4</v>
      </c>
      <c r="B58" s="79" t="s">
        <v>504</v>
      </c>
      <c r="C58" s="79" t="s">
        <v>186</v>
      </c>
      <c r="D58" s="74">
        <v>0</v>
      </c>
      <c r="E58" s="74">
        <v>0</v>
      </c>
      <c r="F58" s="161">
        <v>0</v>
      </c>
    </row>
    <row r="59" spans="1:6" x14ac:dyDescent="0.25">
      <c r="A59" s="72">
        <f t="shared" si="7"/>
        <v>5</v>
      </c>
      <c r="B59" s="79" t="s">
        <v>505</v>
      </c>
      <c r="C59" s="79" t="s">
        <v>186</v>
      </c>
      <c r="D59" s="74">
        <v>0</v>
      </c>
      <c r="E59" s="74">
        <v>0</v>
      </c>
      <c r="F59" s="161">
        <v>0</v>
      </c>
    </row>
    <row r="60" spans="1:6" x14ac:dyDescent="0.25">
      <c r="A60" s="72">
        <f t="shared" si="7"/>
        <v>6</v>
      </c>
      <c r="B60" s="79" t="s">
        <v>506</v>
      </c>
      <c r="C60" s="79" t="s">
        <v>186</v>
      </c>
      <c r="D60" s="74">
        <v>0</v>
      </c>
      <c r="E60" s="74">
        <v>0</v>
      </c>
      <c r="F60" s="161">
        <v>0</v>
      </c>
    </row>
    <row r="61" spans="1:6" x14ac:dyDescent="0.25">
      <c r="A61" s="72">
        <f t="shared" si="7"/>
        <v>7</v>
      </c>
      <c r="B61" s="79" t="s">
        <v>507</v>
      </c>
      <c r="C61" s="79" t="s">
        <v>186</v>
      </c>
      <c r="D61" s="74">
        <v>0</v>
      </c>
      <c r="E61" s="74">
        <v>0</v>
      </c>
      <c r="F61" s="161">
        <v>0</v>
      </c>
    </row>
    <row r="62" spans="1:6" x14ac:dyDescent="0.25">
      <c r="A62" s="72">
        <f t="shared" si="7"/>
        <v>8</v>
      </c>
      <c r="B62" s="79" t="s">
        <v>508</v>
      </c>
      <c r="C62" s="79" t="s">
        <v>186</v>
      </c>
      <c r="D62" s="74">
        <v>0</v>
      </c>
      <c r="E62" s="74">
        <v>0</v>
      </c>
      <c r="F62" s="161">
        <v>0</v>
      </c>
    </row>
    <row r="63" spans="1:6" x14ac:dyDescent="0.25">
      <c r="A63" s="72">
        <f t="shared" si="7"/>
        <v>9</v>
      </c>
      <c r="B63" s="79" t="s">
        <v>509</v>
      </c>
      <c r="C63" s="79" t="s">
        <v>186</v>
      </c>
      <c r="D63" s="74">
        <v>0</v>
      </c>
      <c r="E63" s="74">
        <v>0</v>
      </c>
      <c r="F63" s="161">
        <v>0</v>
      </c>
    </row>
    <row r="64" spans="1:6" x14ac:dyDescent="0.25">
      <c r="A64" s="72">
        <f t="shared" si="7"/>
        <v>10</v>
      </c>
      <c r="B64" s="79" t="s">
        <v>510</v>
      </c>
      <c r="C64" s="79" t="s">
        <v>186</v>
      </c>
      <c r="D64" s="74">
        <v>0</v>
      </c>
      <c r="E64" s="74">
        <v>0</v>
      </c>
      <c r="F64" s="161">
        <v>0</v>
      </c>
    </row>
    <row r="65" spans="1:6" x14ac:dyDescent="0.25">
      <c r="A65" s="72">
        <f t="shared" si="7"/>
        <v>11</v>
      </c>
      <c r="B65" s="79" t="s">
        <v>511</v>
      </c>
      <c r="C65" s="79" t="s">
        <v>186</v>
      </c>
      <c r="D65" s="74">
        <v>0</v>
      </c>
      <c r="E65" s="74">
        <v>0</v>
      </c>
      <c r="F65" s="161">
        <v>0</v>
      </c>
    </row>
    <row r="66" spans="1:6" x14ac:dyDescent="0.25">
      <c r="A66" s="72">
        <f t="shared" si="7"/>
        <v>12</v>
      </c>
      <c r="B66" s="79" t="s">
        <v>512</v>
      </c>
      <c r="C66" s="79" t="s">
        <v>186</v>
      </c>
      <c r="D66" s="74">
        <v>0</v>
      </c>
      <c r="E66" s="74">
        <v>0</v>
      </c>
      <c r="F66" s="161">
        <v>0</v>
      </c>
    </row>
    <row r="67" spans="1:6" x14ac:dyDescent="0.25">
      <c r="A67" s="72">
        <f t="shared" si="7"/>
        <v>13</v>
      </c>
      <c r="B67" s="79" t="s">
        <v>513</v>
      </c>
      <c r="C67" s="79" t="s">
        <v>186</v>
      </c>
      <c r="D67" s="74">
        <v>0</v>
      </c>
      <c r="E67" s="74">
        <v>0</v>
      </c>
      <c r="F67" s="161">
        <v>0</v>
      </c>
    </row>
    <row r="68" spans="1:6" x14ac:dyDescent="0.25">
      <c r="A68" s="72">
        <f t="shared" si="7"/>
        <v>14</v>
      </c>
      <c r="B68" s="79" t="s">
        <v>514</v>
      </c>
      <c r="C68" s="79" t="s">
        <v>186</v>
      </c>
      <c r="D68" s="74">
        <v>0</v>
      </c>
      <c r="E68" s="74">
        <v>0</v>
      </c>
      <c r="F68" s="161">
        <v>0</v>
      </c>
    </row>
    <row r="69" spans="1:6" x14ac:dyDescent="0.25">
      <c r="A69" s="72">
        <f t="shared" si="7"/>
        <v>15</v>
      </c>
      <c r="B69" s="79" t="s">
        <v>515</v>
      </c>
      <c r="C69" s="79" t="s">
        <v>186</v>
      </c>
      <c r="D69" s="74">
        <v>0</v>
      </c>
      <c r="E69" s="74">
        <v>0</v>
      </c>
      <c r="F69" s="161">
        <v>0</v>
      </c>
    </row>
    <row r="70" spans="1:6" ht="15.75" thickBot="1" x14ac:dyDescent="0.3">
      <c r="A70" s="80">
        <f t="shared" si="7"/>
        <v>16</v>
      </c>
      <c r="B70" s="82" t="s">
        <v>516</v>
      </c>
      <c r="C70" s="82" t="s">
        <v>186</v>
      </c>
      <c r="D70" s="83">
        <v>0</v>
      </c>
      <c r="E70" s="83">
        <v>0</v>
      </c>
      <c r="F70" s="162">
        <v>0</v>
      </c>
    </row>
    <row r="71" spans="1:6" ht="15.75" thickBot="1" x14ac:dyDescent="0.3">
      <c r="A71" s="226" t="s">
        <v>237</v>
      </c>
      <c r="B71" s="227"/>
      <c r="C71" s="57" t="s">
        <v>478</v>
      </c>
      <c r="D71" s="62">
        <f>SUM(D72:D89)</f>
        <v>0</v>
      </c>
      <c r="E71" s="62">
        <f>SUM(E72:E89)</f>
        <v>0</v>
      </c>
      <c r="F71" s="64">
        <f>SUM(F72:F89)</f>
        <v>0</v>
      </c>
    </row>
    <row r="72" spans="1:6" x14ac:dyDescent="0.25">
      <c r="A72" s="88">
        <v>1</v>
      </c>
      <c r="B72" s="228" t="s">
        <v>237</v>
      </c>
      <c r="C72" s="89" t="s">
        <v>238</v>
      </c>
      <c r="D72" s="89">
        <v>0</v>
      </c>
      <c r="E72" s="90">
        <v>0</v>
      </c>
      <c r="F72" s="155">
        <v>0</v>
      </c>
    </row>
    <row r="73" spans="1:6" x14ac:dyDescent="0.25">
      <c r="A73" s="72">
        <f>+A72+1</f>
        <v>2</v>
      </c>
      <c r="B73" s="229"/>
      <c r="C73" s="74" t="s">
        <v>178</v>
      </c>
      <c r="D73" s="74">
        <v>0</v>
      </c>
      <c r="E73" s="75">
        <v>0</v>
      </c>
      <c r="F73" s="156">
        <v>0</v>
      </c>
    </row>
    <row r="74" spans="1:6" x14ac:dyDescent="0.25">
      <c r="A74" s="72">
        <f t="shared" ref="A74:A89" si="8">+A73+1</f>
        <v>3</v>
      </c>
      <c r="B74" s="229"/>
      <c r="C74" s="74" t="s">
        <v>178</v>
      </c>
      <c r="D74" s="74">
        <v>0</v>
      </c>
      <c r="E74" s="75">
        <v>0</v>
      </c>
      <c r="F74" s="156">
        <v>0</v>
      </c>
    </row>
    <row r="75" spans="1:6" x14ac:dyDescent="0.25">
      <c r="A75" s="72">
        <f t="shared" si="8"/>
        <v>4</v>
      </c>
      <c r="B75" s="118" t="s">
        <v>518</v>
      </c>
      <c r="C75" s="79" t="s">
        <v>186</v>
      </c>
      <c r="D75" s="74">
        <v>0</v>
      </c>
      <c r="E75" s="75">
        <v>0</v>
      </c>
      <c r="F75" s="156">
        <v>0</v>
      </c>
    </row>
    <row r="76" spans="1:6" x14ac:dyDescent="0.25">
      <c r="A76" s="72">
        <f t="shared" si="8"/>
        <v>5</v>
      </c>
      <c r="B76" s="118" t="s">
        <v>519</v>
      </c>
      <c r="C76" s="79" t="s">
        <v>186</v>
      </c>
      <c r="D76" s="74">
        <v>0</v>
      </c>
      <c r="E76" s="75">
        <v>0</v>
      </c>
      <c r="F76" s="156">
        <v>0</v>
      </c>
    </row>
    <row r="77" spans="1:6" x14ac:dyDescent="0.25">
      <c r="A77" s="72">
        <f t="shared" si="8"/>
        <v>6</v>
      </c>
      <c r="B77" s="118" t="s">
        <v>520</v>
      </c>
      <c r="C77" s="79" t="s">
        <v>186</v>
      </c>
      <c r="D77" s="74">
        <v>0</v>
      </c>
      <c r="E77" s="75">
        <v>0</v>
      </c>
      <c r="F77" s="156">
        <v>0</v>
      </c>
    </row>
    <row r="78" spans="1:6" x14ac:dyDescent="0.25">
      <c r="A78" s="72">
        <f t="shared" si="8"/>
        <v>7</v>
      </c>
      <c r="B78" s="118" t="s">
        <v>521</v>
      </c>
      <c r="C78" s="79" t="s">
        <v>186</v>
      </c>
      <c r="D78" s="74">
        <v>0</v>
      </c>
      <c r="E78" s="75">
        <v>0</v>
      </c>
      <c r="F78" s="156">
        <v>0</v>
      </c>
    </row>
    <row r="79" spans="1:6" x14ac:dyDescent="0.25">
      <c r="A79" s="72">
        <f t="shared" si="8"/>
        <v>8</v>
      </c>
      <c r="B79" s="118" t="s">
        <v>522</v>
      </c>
      <c r="C79" s="79" t="s">
        <v>186</v>
      </c>
      <c r="D79" s="74">
        <v>0</v>
      </c>
      <c r="E79" s="75">
        <v>0</v>
      </c>
      <c r="F79" s="156">
        <v>0</v>
      </c>
    </row>
    <row r="80" spans="1:6" x14ac:dyDescent="0.25">
      <c r="A80" s="72">
        <f t="shared" si="8"/>
        <v>9</v>
      </c>
      <c r="B80" s="118" t="s">
        <v>523</v>
      </c>
      <c r="C80" s="79" t="s">
        <v>186</v>
      </c>
      <c r="D80" s="74">
        <v>0</v>
      </c>
      <c r="E80" s="75">
        <v>0</v>
      </c>
      <c r="F80" s="156">
        <v>0</v>
      </c>
    </row>
    <row r="81" spans="1:6" x14ac:dyDescent="0.25">
      <c r="A81" s="72">
        <f t="shared" si="8"/>
        <v>10</v>
      </c>
      <c r="B81" s="118" t="s">
        <v>524</v>
      </c>
      <c r="C81" s="79" t="s">
        <v>186</v>
      </c>
      <c r="D81" s="74">
        <v>0</v>
      </c>
      <c r="E81" s="75">
        <v>0</v>
      </c>
      <c r="F81" s="156">
        <v>0</v>
      </c>
    </row>
    <row r="82" spans="1:6" x14ac:dyDescent="0.25">
      <c r="A82" s="72">
        <f t="shared" si="8"/>
        <v>11</v>
      </c>
      <c r="B82" s="118" t="s">
        <v>525</v>
      </c>
      <c r="C82" s="79" t="s">
        <v>186</v>
      </c>
      <c r="D82" s="74">
        <v>0</v>
      </c>
      <c r="E82" s="75">
        <v>0</v>
      </c>
      <c r="F82" s="156">
        <v>0</v>
      </c>
    </row>
    <row r="83" spans="1:6" x14ac:dyDescent="0.25">
      <c r="A83" s="72">
        <f t="shared" si="8"/>
        <v>12</v>
      </c>
      <c r="B83" s="118" t="s">
        <v>526</v>
      </c>
      <c r="C83" s="79" t="s">
        <v>186</v>
      </c>
      <c r="D83" s="74">
        <v>0</v>
      </c>
      <c r="E83" s="75">
        <v>0</v>
      </c>
      <c r="F83" s="156">
        <v>0</v>
      </c>
    </row>
    <row r="84" spans="1:6" x14ac:dyDescent="0.25">
      <c r="A84" s="72">
        <f t="shared" si="8"/>
        <v>13</v>
      </c>
      <c r="B84" s="118" t="s">
        <v>527</v>
      </c>
      <c r="C84" s="79" t="s">
        <v>186</v>
      </c>
      <c r="D84" s="74">
        <v>0</v>
      </c>
      <c r="E84" s="75">
        <v>0</v>
      </c>
      <c r="F84" s="156">
        <v>0</v>
      </c>
    </row>
    <row r="85" spans="1:6" x14ac:dyDescent="0.25">
      <c r="A85" s="72">
        <f t="shared" si="8"/>
        <v>14</v>
      </c>
      <c r="B85" s="118" t="s">
        <v>528</v>
      </c>
      <c r="C85" s="79" t="s">
        <v>186</v>
      </c>
      <c r="D85" s="74">
        <v>0</v>
      </c>
      <c r="E85" s="75">
        <v>0</v>
      </c>
      <c r="F85" s="156">
        <v>0</v>
      </c>
    </row>
    <row r="86" spans="1:6" x14ac:dyDescent="0.25">
      <c r="A86" s="72">
        <f t="shared" si="8"/>
        <v>15</v>
      </c>
      <c r="B86" s="118" t="s">
        <v>529</v>
      </c>
      <c r="C86" s="79" t="s">
        <v>186</v>
      </c>
      <c r="D86" s="74">
        <v>0</v>
      </c>
      <c r="E86" s="75">
        <v>0</v>
      </c>
      <c r="F86" s="156">
        <v>0</v>
      </c>
    </row>
    <row r="87" spans="1:6" x14ac:dyDescent="0.25">
      <c r="A87" s="72">
        <f t="shared" si="8"/>
        <v>16</v>
      </c>
      <c r="B87" s="118" t="s">
        <v>530</v>
      </c>
      <c r="C87" s="79" t="s">
        <v>186</v>
      </c>
      <c r="D87" s="74">
        <v>0</v>
      </c>
      <c r="E87" s="75">
        <v>0</v>
      </c>
      <c r="F87" s="156">
        <v>0</v>
      </c>
    </row>
    <row r="88" spans="1:6" x14ac:dyDescent="0.25">
      <c r="A88" s="72">
        <f t="shared" si="8"/>
        <v>17</v>
      </c>
      <c r="B88" s="118" t="s">
        <v>531</v>
      </c>
      <c r="C88" s="79" t="s">
        <v>186</v>
      </c>
      <c r="D88" s="74">
        <v>0</v>
      </c>
      <c r="E88" s="75">
        <v>0</v>
      </c>
      <c r="F88" s="156">
        <v>0</v>
      </c>
    </row>
    <row r="89" spans="1:6" ht="15.75" thickBot="1" x14ac:dyDescent="0.3">
      <c r="A89" s="80">
        <f t="shared" si="8"/>
        <v>18</v>
      </c>
      <c r="B89" s="119" t="s">
        <v>532</v>
      </c>
      <c r="C89" s="82" t="s">
        <v>186</v>
      </c>
      <c r="D89" s="83">
        <v>0</v>
      </c>
      <c r="E89" s="84">
        <v>0</v>
      </c>
      <c r="F89" s="157">
        <v>0</v>
      </c>
    </row>
    <row r="90" spans="1:6" ht="15.75" thickBot="1" x14ac:dyDescent="0.3">
      <c r="A90" s="226" t="s">
        <v>254</v>
      </c>
      <c r="B90" s="227"/>
      <c r="C90" s="57" t="s">
        <v>478</v>
      </c>
      <c r="D90" s="62">
        <f>SUM(D91:D104)</f>
        <v>0</v>
      </c>
      <c r="E90" s="62">
        <f>SUM(E91:E104)</f>
        <v>6671.3</v>
      </c>
      <c r="F90" s="64">
        <f>SUM(F91:F104)</f>
        <v>3047.7</v>
      </c>
    </row>
    <row r="91" spans="1:6" x14ac:dyDescent="0.25">
      <c r="A91" s="88">
        <v>1</v>
      </c>
      <c r="B91" s="228" t="s">
        <v>533</v>
      </c>
      <c r="C91" s="89" t="s">
        <v>177</v>
      </c>
      <c r="D91" s="89">
        <v>0</v>
      </c>
      <c r="E91" s="90">
        <v>0</v>
      </c>
      <c r="F91" s="155">
        <v>2044.7</v>
      </c>
    </row>
    <row r="92" spans="1:6" x14ac:dyDescent="0.25">
      <c r="A92" s="72">
        <f>+A91+1</f>
        <v>2</v>
      </c>
      <c r="B92" s="229"/>
      <c r="C92" s="74" t="s">
        <v>178</v>
      </c>
      <c r="D92" s="74">
        <v>0</v>
      </c>
      <c r="E92" s="75">
        <v>450</v>
      </c>
      <c r="F92" s="156">
        <v>1003</v>
      </c>
    </row>
    <row r="93" spans="1:6" x14ac:dyDescent="0.25">
      <c r="A93" s="72">
        <f t="shared" ref="A93:A104" si="9">+A92+1</f>
        <v>3</v>
      </c>
      <c r="B93" s="229"/>
      <c r="C93" s="79" t="s">
        <v>186</v>
      </c>
      <c r="D93" s="74">
        <v>0</v>
      </c>
      <c r="E93" s="75">
        <v>450</v>
      </c>
      <c r="F93" s="156">
        <v>0</v>
      </c>
    </row>
    <row r="94" spans="1:6" x14ac:dyDescent="0.25">
      <c r="A94" s="72">
        <f t="shared" si="9"/>
        <v>4</v>
      </c>
      <c r="B94" s="79" t="s">
        <v>534</v>
      </c>
      <c r="C94" s="79" t="s">
        <v>178</v>
      </c>
      <c r="D94" s="74">
        <v>0</v>
      </c>
      <c r="E94" s="75">
        <v>0</v>
      </c>
      <c r="F94" s="156">
        <v>0</v>
      </c>
    </row>
    <row r="95" spans="1:6" x14ac:dyDescent="0.25">
      <c r="A95" s="72">
        <f t="shared" si="9"/>
        <v>5</v>
      </c>
      <c r="B95" s="79" t="s">
        <v>535</v>
      </c>
      <c r="C95" s="79" t="s">
        <v>181</v>
      </c>
      <c r="D95" s="74">
        <v>0</v>
      </c>
      <c r="E95" s="75">
        <v>0</v>
      </c>
      <c r="F95" s="156">
        <v>0</v>
      </c>
    </row>
    <row r="96" spans="1:6" x14ac:dyDescent="0.25">
      <c r="A96" s="72">
        <f t="shared" si="9"/>
        <v>6</v>
      </c>
      <c r="B96" s="79" t="s">
        <v>536</v>
      </c>
      <c r="C96" s="79" t="s">
        <v>182</v>
      </c>
      <c r="D96" s="74">
        <v>0</v>
      </c>
      <c r="E96" s="75">
        <v>2192</v>
      </c>
      <c r="F96" s="156">
        <v>0</v>
      </c>
    </row>
    <row r="97" spans="1:6" x14ac:dyDescent="0.25">
      <c r="A97" s="72">
        <f t="shared" si="9"/>
        <v>7</v>
      </c>
      <c r="B97" s="79" t="s">
        <v>537</v>
      </c>
      <c r="C97" s="79" t="s">
        <v>184</v>
      </c>
      <c r="D97" s="74">
        <v>0</v>
      </c>
      <c r="E97" s="75">
        <v>0</v>
      </c>
      <c r="F97" s="156">
        <v>0</v>
      </c>
    </row>
    <row r="98" spans="1:6" x14ac:dyDescent="0.25">
      <c r="A98" s="72">
        <f t="shared" si="9"/>
        <v>8</v>
      </c>
      <c r="B98" s="79" t="s">
        <v>538</v>
      </c>
      <c r="C98" s="79" t="s">
        <v>186</v>
      </c>
      <c r="D98" s="74">
        <v>0</v>
      </c>
      <c r="E98" s="75">
        <v>284.5</v>
      </c>
      <c r="F98" s="156">
        <v>0</v>
      </c>
    </row>
    <row r="99" spans="1:6" x14ac:dyDescent="0.25">
      <c r="A99" s="72">
        <f t="shared" si="9"/>
        <v>9</v>
      </c>
      <c r="B99" s="79" t="s">
        <v>539</v>
      </c>
      <c r="C99" s="79" t="s">
        <v>186</v>
      </c>
      <c r="D99" s="74">
        <v>0</v>
      </c>
      <c r="E99" s="75">
        <v>3294.8</v>
      </c>
      <c r="F99" s="156">
        <v>0</v>
      </c>
    </row>
    <row r="100" spans="1:6" x14ac:dyDescent="0.25">
      <c r="A100" s="72">
        <f t="shared" si="9"/>
        <v>10</v>
      </c>
      <c r="B100" s="79" t="s">
        <v>540</v>
      </c>
      <c r="C100" s="79" t="s">
        <v>186</v>
      </c>
      <c r="D100" s="74">
        <v>0</v>
      </c>
      <c r="E100" s="75">
        <v>0</v>
      </c>
      <c r="F100" s="156">
        <v>0</v>
      </c>
    </row>
    <row r="101" spans="1:6" x14ac:dyDescent="0.25">
      <c r="A101" s="72">
        <f t="shared" si="9"/>
        <v>11</v>
      </c>
      <c r="B101" s="79" t="s">
        <v>541</v>
      </c>
      <c r="C101" s="79" t="s">
        <v>182</v>
      </c>
      <c r="D101" s="74">
        <v>0</v>
      </c>
      <c r="E101" s="75">
        <v>0</v>
      </c>
      <c r="F101" s="156">
        <v>0</v>
      </c>
    </row>
    <row r="102" spans="1:6" x14ac:dyDescent="0.25">
      <c r="A102" s="72">
        <f t="shared" si="9"/>
        <v>12</v>
      </c>
      <c r="B102" s="79" t="s">
        <v>542</v>
      </c>
      <c r="C102" s="79" t="s">
        <v>186</v>
      </c>
      <c r="D102" s="74">
        <v>0</v>
      </c>
      <c r="E102" s="75">
        <v>0</v>
      </c>
      <c r="F102" s="156">
        <v>0</v>
      </c>
    </row>
    <row r="103" spans="1:6" x14ac:dyDescent="0.25">
      <c r="A103" s="72">
        <f t="shared" si="9"/>
        <v>13</v>
      </c>
      <c r="B103" s="79" t="s">
        <v>543</v>
      </c>
      <c r="C103" s="79" t="s">
        <v>186</v>
      </c>
      <c r="D103" s="74">
        <v>0</v>
      </c>
      <c r="E103" s="75">
        <v>0</v>
      </c>
      <c r="F103" s="156">
        <v>0</v>
      </c>
    </row>
    <row r="104" spans="1:6" ht="15.75" thickBot="1" x14ac:dyDescent="0.3">
      <c r="A104" s="80">
        <f t="shared" si="9"/>
        <v>14</v>
      </c>
      <c r="B104" s="82" t="s">
        <v>1011</v>
      </c>
      <c r="C104" s="82" t="s">
        <v>186</v>
      </c>
      <c r="D104" s="83">
        <v>0</v>
      </c>
      <c r="E104" s="84">
        <v>0</v>
      </c>
      <c r="F104" s="157">
        <v>0</v>
      </c>
    </row>
    <row r="105" spans="1:6" ht="15.75" thickBot="1" x14ac:dyDescent="0.3">
      <c r="A105" s="226" t="s">
        <v>268</v>
      </c>
      <c r="B105" s="227"/>
      <c r="C105" s="57" t="s">
        <v>478</v>
      </c>
      <c r="D105" s="62">
        <f>SUM(D106:D122)</f>
        <v>26200</v>
      </c>
      <c r="E105" s="62">
        <f>SUM(E106:E122)</f>
        <v>11800</v>
      </c>
      <c r="F105" s="64">
        <f>SUM(F106:F122)</f>
        <v>26000</v>
      </c>
    </row>
    <row r="106" spans="1:6" x14ac:dyDescent="0.25">
      <c r="A106" s="88">
        <v>1</v>
      </c>
      <c r="B106" s="228" t="s">
        <v>545</v>
      </c>
      <c r="C106" s="89" t="s">
        <v>175</v>
      </c>
      <c r="D106" s="89">
        <v>2200</v>
      </c>
      <c r="E106" s="90">
        <v>1400</v>
      </c>
      <c r="F106" s="155">
        <v>2000</v>
      </c>
    </row>
    <row r="107" spans="1:6" x14ac:dyDescent="0.25">
      <c r="A107" s="72">
        <f>+A106+1</f>
        <v>2</v>
      </c>
      <c r="B107" s="229"/>
      <c r="C107" s="74" t="s">
        <v>270</v>
      </c>
      <c r="D107" s="74">
        <v>2200</v>
      </c>
      <c r="E107" s="75">
        <v>1100</v>
      </c>
      <c r="F107" s="156">
        <v>1500</v>
      </c>
    </row>
    <row r="108" spans="1:6" x14ac:dyDescent="0.25">
      <c r="A108" s="72">
        <f t="shared" ref="A108:A122" si="10">+A107+1</f>
        <v>3</v>
      </c>
      <c r="B108" s="229"/>
      <c r="C108" s="74" t="s">
        <v>271</v>
      </c>
      <c r="D108" s="74">
        <v>2200</v>
      </c>
      <c r="E108" s="75">
        <v>900</v>
      </c>
      <c r="F108" s="156">
        <v>1500</v>
      </c>
    </row>
    <row r="109" spans="1:6" x14ac:dyDescent="0.25">
      <c r="A109" s="72">
        <f t="shared" si="10"/>
        <v>4</v>
      </c>
      <c r="B109" s="79" t="s">
        <v>546</v>
      </c>
      <c r="C109" s="79" t="s">
        <v>178</v>
      </c>
      <c r="D109" s="74">
        <v>1400</v>
      </c>
      <c r="E109" s="75">
        <v>600</v>
      </c>
      <c r="F109" s="156">
        <v>1500</v>
      </c>
    </row>
    <row r="110" spans="1:6" x14ac:dyDescent="0.25">
      <c r="A110" s="72">
        <f t="shared" si="10"/>
        <v>5</v>
      </c>
      <c r="B110" s="79" t="s">
        <v>547</v>
      </c>
      <c r="C110" s="79" t="s">
        <v>186</v>
      </c>
      <c r="D110" s="74">
        <v>1400</v>
      </c>
      <c r="E110" s="75">
        <v>600</v>
      </c>
      <c r="F110" s="156">
        <v>1500</v>
      </c>
    </row>
    <row r="111" spans="1:6" x14ac:dyDescent="0.25">
      <c r="A111" s="72">
        <f t="shared" si="10"/>
        <v>6</v>
      </c>
      <c r="B111" s="79" t="s">
        <v>548</v>
      </c>
      <c r="C111" s="79" t="s">
        <v>186</v>
      </c>
      <c r="D111" s="74">
        <v>1400</v>
      </c>
      <c r="E111" s="75">
        <v>600</v>
      </c>
      <c r="F111" s="156">
        <v>1500</v>
      </c>
    </row>
    <row r="112" spans="1:6" x14ac:dyDescent="0.25">
      <c r="A112" s="72">
        <f t="shared" si="10"/>
        <v>7</v>
      </c>
      <c r="B112" s="79" t="s">
        <v>549</v>
      </c>
      <c r="C112" s="79" t="s">
        <v>186</v>
      </c>
      <c r="D112" s="74">
        <v>1400</v>
      </c>
      <c r="E112" s="75">
        <v>600</v>
      </c>
      <c r="F112" s="156">
        <v>1500</v>
      </c>
    </row>
    <row r="113" spans="1:6" x14ac:dyDescent="0.25">
      <c r="A113" s="72">
        <f t="shared" si="10"/>
        <v>8</v>
      </c>
      <c r="B113" s="79" t="s">
        <v>550</v>
      </c>
      <c r="C113" s="79" t="s">
        <v>186</v>
      </c>
      <c r="D113" s="74">
        <v>1400</v>
      </c>
      <c r="E113" s="75">
        <v>600</v>
      </c>
      <c r="F113" s="156">
        <v>1500</v>
      </c>
    </row>
    <row r="114" spans="1:6" x14ac:dyDescent="0.25">
      <c r="A114" s="72">
        <f t="shared" si="10"/>
        <v>9</v>
      </c>
      <c r="B114" s="79" t="s">
        <v>551</v>
      </c>
      <c r="C114" s="79" t="s">
        <v>186</v>
      </c>
      <c r="D114" s="74">
        <v>1400</v>
      </c>
      <c r="E114" s="75">
        <v>600</v>
      </c>
      <c r="F114" s="156">
        <v>1500</v>
      </c>
    </row>
    <row r="115" spans="1:6" x14ac:dyDescent="0.25">
      <c r="A115" s="72">
        <f t="shared" si="10"/>
        <v>10</v>
      </c>
      <c r="B115" s="79" t="s">
        <v>552</v>
      </c>
      <c r="C115" s="79" t="s">
        <v>186</v>
      </c>
      <c r="D115" s="74">
        <v>1400</v>
      </c>
      <c r="E115" s="75">
        <v>600</v>
      </c>
      <c r="F115" s="156">
        <v>1500</v>
      </c>
    </row>
    <row r="116" spans="1:6" x14ac:dyDescent="0.25">
      <c r="A116" s="72">
        <f t="shared" si="10"/>
        <v>11</v>
      </c>
      <c r="B116" s="79" t="s">
        <v>553</v>
      </c>
      <c r="C116" s="79" t="s">
        <v>186</v>
      </c>
      <c r="D116" s="74">
        <v>1400</v>
      </c>
      <c r="E116" s="75">
        <v>600</v>
      </c>
      <c r="F116" s="156">
        <v>1500</v>
      </c>
    </row>
    <row r="117" spans="1:6" x14ac:dyDescent="0.25">
      <c r="A117" s="72">
        <f t="shared" si="10"/>
        <v>12</v>
      </c>
      <c r="B117" s="79" t="s">
        <v>554</v>
      </c>
      <c r="C117" s="79" t="s">
        <v>186</v>
      </c>
      <c r="D117" s="74">
        <v>1400</v>
      </c>
      <c r="E117" s="75">
        <v>600</v>
      </c>
      <c r="F117" s="156">
        <v>1500</v>
      </c>
    </row>
    <row r="118" spans="1:6" x14ac:dyDescent="0.25">
      <c r="A118" s="72">
        <f t="shared" si="10"/>
        <v>13</v>
      </c>
      <c r="B118" s="79" t="s">
        <v>555</v>
      </c>
      <c r="C118" s="79" t="s">
        <v>186</v>
      </c>
      <c r="D118" s="74">
        <v>1400</v>
      </c>
      <c r="E118" s="75">
        <v>600</v>
      </c>
      <c r="F118" s="156">
        <v>1500</v>
      </c>
    </row>
    <row r="119" spans="1:6" x14ac:dyDescent="0.25">
      <c r="A119" s="72">
        <f t="shared" si="10"/>
        <v>14</v>
      </c>
      <c r="B119" s="79" t="s">
        <v>556</v>
      </c>
      <c r="C119" s="79" t="s">
        <v>178</v>
      </c>
      <c r="D119" s="74">
        <v>1400</v>
      </c>
      <c r="E119" s="75">
        <v>600</v>
      </c>
      <c r="F119" s="156">
        <v>1500</v>
      </c>
    </row>
    <row r="120" spans="1:6" x14ac:dyDescent="0.25">
      <c r="A120" s="72">
        <f t="shared" si="10"/>
        <v>15</v>
      </c>
      <c r="B120" s="79" t="s">
        <v>557</v>
      </c>
      <c r="C120" s="79" t="s">
        <v>186</v>
      </c>
      <c r="D120" s="74">
        <v>1400</v>
      </c>
      <c r="E120" s="75">
        <v>600</v>
      </c>
      <c r="F120" s="156">
        <v>1500</v>
      </c>
    </row>
    <row r="121" spans="1:6" x14ac:dyDescent="0.25">
      <c r="A121" s="72">
        <f t="shared" si="10"/>
        <v>16</v>
      </c>
      <c r="B121" s="79" t="s">
        <v>558</v>
      </c>
      <c r="C121" s="79" t="s">
        <v>178</v>
      </c>
      <c r="D121" s="74">
        <v>1400</v>
      </c>
      <c r="E121" s="75">
        <v>600</v>
      </c>
      <c r="F121" s="156">
        <v>1500</v>
      </c>
    </row>
    <row r="122" spans="1:6" ht="15.75" thickBot="1" x14ac:dyDescent="0.3">
      <c r="A122" s="80">
        <f t="shared" si="10"/>
        <v>17</v>
      </c>
      <c r="B122" s="82" t="s">
        <v>559</v>
      </c>
      <c r="C122" s="82" t="s">
        <v>178</v>
      </c>
      <c r="D122" s="83">
        <v>1400</v>
      </c>
      <c r="E122" s="84">
        <v>600</v>
      </c>
      <c r="F122" s="157">
        <v>1500</v>
      </c>
    </row>
    <row r="123" spans="1:6" ht="15.75" thickBot="1" x14ac:dyDescent="0.3">
      <c r="A123" s="226" t="s">
        <v>286</v>
      </c>
      <c r="B123" s="227"/>
      <c r="C123" s="57" t="s">
        <v>478</v>
      </c>
      <c r="D123" s="62">
        <f>SUM(D124:D142)</f>
        <v>15140</v>
      </c>
      <c r="E123" s="62">
        <f>SUM(E124:E142)</f>
        <v>8710</v>
      </c>
      <c r="F123" s="64">
        <f>SUM(F124:F142)</f>
        <v>25340</v>
      </c>
    </row>
    <row r="124" spans="1:6" x14ac:dyDescent="0.25">
      <c r="A124" s="88">
        <v>1</v>
      </c>
      <c r="B124" s="228" t="s">
        <v>1012</v>
      </c>
      <c r="C124" s="89" t="s">
        <v>433</v>
      </c>
      <c r="D124" s="89">
        <v>0</v>
      </c>
      <c r="E124" s="90">
        <v>1000</v>
      </c>
      <c r="F124" s="155">
        <v>3000</v>
      </c>
    </row>
    <row r="125" spans="1:6" x14ac:dyDescent="0.25">
      <c r="A125" s="72">
        <f>+A124+1</f>
        <v>2</v>
      </c>
      <c r="B125" s="229"/>
      <c r="C125" s="74" t="s">
        <v>303</v>
      </c>
      <c r="D125" s="74">
        <v>0</v>
      </c>
      <c r="E125" s="75">
        <v>600</v>
      </c>
      <c r="F125" s="156">
        <v>1500</v>
      </c>
    </row>
    <row r="126" spans="1:6" x14ac:dyDescent="0.25">
      <c r="A126" s="72">
        <f t="shared" ref="A126:A142" si="11">+A125+1</f>
        <v>3</v>
      </c>
      <c r="B126" s="229"/>
      <c r="C126" s="74" t="s">
        <v>303</v>
      </c>
      <c r="D126" s="74">
        <v>0</v>
      </c>
      <c r="E126" s="75">
        <v>600</v>
      </c>
      <c r="F126" s="156">
        <v>1500</v>
      </c>
    </row>
    <row r="127" spans="1:6" x14ac:dyDescent="0.25">
      <c r="A127" s="72">
        <f t="shared" si="11"/>
        <v>4</v>
      </c>
      <c r="B127" s="122" t="s">
        <v>561</v>
      </c>
      <c r="C127" s="79" t="s">
        <v>291</v>
      </c>
      <c r="D127" s="121">
        <v>3600</v>
      </c>
      <c r="E127" s="75">
        <v>1000</v>
      </c>
      <c r="F127" s="156">
        <v>4500</v>
      </c>
    </row>
    <row r="128" spans="1:6" x14ac:dyDescent="0.25">
      <c r="A128" s="72">
        <f t="shared" si="11"/>
        <v>5</v>
      </c>
      <c r="B128" s="122" t="s">
        <v>562</v>
      </c>
      <c r="C128" s="79" t="s">
        <v>215</v>
      </c>
      <c r="D128" s="74">
        <v>0</v>
      </c>
      <c r="E128" s="75">
        <v>0</v>
      </c>
      <c r="F128" s="156">
        <v>0</v>
      </c>
    </row>
    <row r="129" spans="1:6" x14ac:dyDescent="0.25">
      <c r="A129" s="72">
        <f t="shared" si="11"/>
        <v>6</v>
      </c>
      <c r="B129" s="122" t="s">
        <v>1013</v>
      </c>
      <c r="C129" s="79" t="s">
        <v>215</v>
      </c>
      <c r="D129" s="121">
        <v>2400</v>
      </c>
      <c r="E129" s="75">
        <v>2500</v>
      </c>
      <c r="F129" s="156">
        <v>4000</v>
      </c>
    </row>
    <row r="130" spans="1:6" x14ac:dyDescent="0.25">
      <c r="A130" s="72">
        <f t="shared" si="11"/>
        <v>7</v>
      </c>
      <c r="B130" s="122" t="s">
        <v>1014</v>
      </c>
      <c r="C130" s="79" t="s">
        <v>215</v>
      </c>
      <c r="D130" s="74">
        <v>0</v>
      </c>
      <c r="E130" s="75">
        <v>0</v>
      </c>
      <c r="F130" s="156">
        <v>0</v>
      </c>
    </row>
    <row r="131" spans="1:6" x14ac:dyDescent="0.25">
      <c r="A131" s="72">
        <f t="shared" si="11"/>
        <v>8</v>
      </c>
      <c r="B131" s="122" t="s">
        <v>1015</v>
      </c>
      <c r="C131" s="79" t="s">
        <v>215</v>
      </c>
      <c r="D131" s="74">
        <v>0</v>
      </c>
      <c r="E131" s="75">
        <v>0</v>
      </c>
      <c r="F131" s="156">
        <v>0</v>
      </c>
    </row>
    <row r="132" spans="1:6" x14ac:dyDescent="0.25">
      <c r="A132" s="72">
        <f t="shared" si="11"/>
        <v>9</v>
      </c>
      <c r="B132" s="122" t="s">
        <v>1016</v>
      </c>
      <c r="C132" s="79" t="s">
        <v>215</v>
      </c>
      <c r="D132" s="74">
        <v>0</v>
      </c>
      <c r="E132" s="75">
        <v>500</v>
      </c>
      <c r="F132" s="156">
        <v>1500</v>
      </c>
    </row>
    <row r="133" spans="1:6" x14ac:dyDescent="0.25">
      <c r="A133" s="72">
        <f t="shared" si="11"/>
        <v>10</v>
      </c>
      <c r="B133" s="122" t="s">
        <v>1017</v>
      </c>
      <c r="C133" s="79" t="s">
        <v>215</v>
      </c>
      <c r="D133" s="74">
        <v>0</v>
      </c>
      <c r="E133" s="75">
        <v>0</v>
      </c>
      <c r="F133" s="156">
        <v>0</v>
      </c>
    </row>
    <row r="134" spans="1:6" x14ac:dyDescent="0.25">
      <c r="A134" s="72">
        <f t="shared" si="11"/>
        <v>11</v>
      </c>
      <c r="B134" s="122" t="s">
        <v>1018</v>
      </c>
      <c r="C134" s="79" t="s">
        <v>215</v>
      </c>
      <c r="D134" s="121">
        <v>3500</v>
      </c>
      <c r="E134" s="75">
        <v>1000</v>
      </c>
      <c r="F134" s="156">
        <v>4500</v>
      </c>
    </row>
    <row r="135" spans="1:6" x14ac:dyDescent="0.25">
      <c r="A135" s="72">
        <f t="shared" si="11"/>
        <v>12</v>
      </c>
      <c r="B135" s="122" t="s">
        <v>1019</v>
      </c>
      <c r="C135" s="79" t="s">
        <v>215</v>
      </c>
      <c r="D135" s="74">
        <v>0</v>
      </c>
      <c r="E135" s="75">
        <v>0</v>
      </c>
      <c r="F135" s="156">
        <v>0</v>
      </c>
    </row>
    <row r="136" spans="1:6" x14ac:dyDescent="0.25">
      <c r="A136" s="72">
        <f t="shared" si="11"/>
        <v>13</v>
      </c>
      <c r="B136" s="122" t="s">
        <v>1020</v>
      </c>
      <c r="C136" s="79" t="s">
        <v>215</v>
      </c>
      <c r="D136" s="74">
        <v>0</v>
      </c>
      <c r="E136" s="75">
        <v>0</v>
      </c>
      <c r="F136" s="156">
        <v>0</v>
      </c>
    </row>
    <row r="137" spans="1:6" x14ac:dyDescent="0.25">
      <c r="A137" s="72">
        <f t="shared" si="11"/>
        <v>14</v>
      </c>
      <c r="B137" s="122" t="s">
        <v>1021</v>
      </c>
      <c r="C137" s="79" t="s">
        <v>303</v>
      </c>
      <c r="D137" s="121">
        <v>3000</v>
      </c>
      <c r="E137" s="75">
        <v>1280</v>
      </c>
      <c r="F137" s="156">
        <v>4840</v>
      </c>
    </row>
    <row r="138" spans="1:6" x14ac:dyDescent="0.25">
      <c r="A138" s="72">
        <f t="shared" si="11"/>
        <v>15</v>
      </c>
      <c r="B138" s="122" t="s">
        <v>1022</v>
      </c>
      <c r="C138" s="79" t="s">
        <v>215</v>
      </c>
      <c r="D138" s="121">
        <v>2640</v>
      </c>
      <c r="E138" s="75">
        <v>230</v>
      </c>
      <c r="F138" s="156" t="s">
        <v>955</v>
      </c>
    </row>
    <row r="139" spans="1:6" x14ac:dyDescent="0.25">
      <c r="A139" s="72">
        <f t="shared" si="11"/>
        <v>16</v>
      </c>
      <c r="B139" s="122" t="s">
        <v>1023</v>
      </c>
      <c r="C139" s="79" t="s">
        <v>215</v>
      </c>
      <c r="D139" s="74">
        <v>0</v>
      </c>
      <c r="E139" s="75">
        <v>0</v>
      </c>
      <c r="F139" s="156">
        <v>0</v>
      </c>
    </row>
    <row r="140" spans="1:6" x14ac:dyDescent="0.25">
      <c r="A140" s="72">
        <f t="shared" si="11"/>
        <v>17</v>
      </c>
      <c r="B140" s="122" t="s">
        <v>1024</v>
      </c>
      <c r="C140" s="79" t="s">
        <v>215</v>
      </c>
      <c r="D140" s="74">
        <v>0</v>
      </c>
      <c r="E140" s="75">
        <v>0</v>
      </c>
      <c r="F140" s="156">
        <v>0</v>
      </c>
    </row>
    <row r="141" spans="1:6" x14ac:dyDescent="0.25">
      <c r="A141" s="72">
        <f t="shared" si="11"/>
        <v>18</v>
      </c>
      <c r="B141" s="122" t="s">
        <v>1025</v>
      </c>
      <c r="C141" s="79" t="s">
        <v>215</v>
      </c>
      <c r="D141" s="74">
        <v>0</v>
      </c>
      <c r="E141" s="75">
        <v>0</v>
      </c>
      <c r="F141" s="156">
        <v>0</v>
      </c>
    </row>
    <row r="142" spans="1:6" ht="15.75" thickBot="1" x14ac:dyDescent="0.3">
      <c r="A142" s="80">
        <f t="shared" si="11"/>
        <v>19</v>
      </c>
      <c r="B142" s="123" t="s">
        <v>1026</v>
      </c>
      <c r="C142" s="82" t="s">
        <v>215</v>
      </c>
      <c r="D142" s="83">
        <v>0</v>
      </c>
      <c r="E142" s="84">
        <v>0</v>
      </c>
      <c r="F142" s="157">
        <v>0</v>
      </c>
    </row>
    <row r="143" spans="1:6" ht="15.75" thickBot="1" x14ac:dyDescent="0.3">
      <c r="A143" s="226" t="s">
        <v>309</v>
      </c>
      <c r="B143" s="227"/>
      <c r="C143" s="57" t="s">
        <v>478</v>
      </c>
      <c r="D143" s="62">
        <f>SUM(D144:D160)</f>
        <v>0</v>
      </c>
      <c r="E143" s="62">
        <f>SUM(E144:E160)</f>
        <v>6800</v>
      </c>
      <c r="F143" s="64">
        <f>SUM(F144:F160)</f>
        <v>0</v>
      </c>
    </row>
    <row r="144" spans="1:6" x14ac:dyDescent="0.25">
      <c r="A144" s="88">
        <v>1</v>
      </c>
      <c r="B144" s="125" t="s">
        <v>577</v>
      </c>
      <c r="C144" s="89" t="s">
        <v>311</v>
      </c>
      <c r="D144" s="89">
        <v>0</v>
      </c>
      <c r="E144" s="90">
        <v>800</v>
      </c>
      <c r="F144" s="155">
        <v>0</v>
      </c>
    </row>
    <row r="145" spans="1:6" x14ac:dyDescent="0.25">
      <c r="A145" s="72">
        <f>+A144+1</f>
        <v>2</v>
      </c>
      <c r="B145" s="79" t="s">
        <v>577</v>
      </c>
      <c r="C145" s="74" t="s">
        <v>312</v>
      </c>
      <c r="D145" s="74">
        <v>0</v>
      </c>
      <c r="E145" s="75">
        <v>650</v>
      </c>
      <c r="F145" s="156">
        <v>0</v>
      </c>
    </row>
    <row r="146" spans="1:6" x14ac:dyDescent="0.25">
      <c r="A146" s="72">
        <f t="shared" ref="A146:A160" si="12">+A145+1</f>
        <v>3</v>
      </c>
      <c r="B146" s="79" t="s">
        <v>577</v>
      </c>
      <c r="C146" s="74" t="s">
        <v>181</v>
      </c>
      <c r="D146" s="74">
        <v>0</v>
      </c>
      <c r="E146" s="75">
        <v>450</v>
      </c>
      <c r="F146" s="156">
        <v>0</v>
      </c>
    </row>
    <row r="147" spans="1:6" x14ac:dyDescent="0.25">
      <c r="A147" s="72">
        <f t="shared" si="12"/>
        <v>4</v>
      </c>
      <c r="B147" s="79" t="s">
        <v>1027</v>
      </c>
      <c r="C147" s="79" t="s">
        <v>186</v>
      </c>
      <c r="D147" s="74">
        <v>0</v>
      </c>
      <c r="E147" s="75">
        <v>350</v>
      </c>
      <c r="F147" s="156">
        <v>0</v>
      </c>
    </row>
    <row r="148" spans="1:6" x14ac:dyDescent="0.25">
      <c r="A148" s="72">
        <f t="shared" si="12"/>
        <v>5</v>
      </c>
      <c r="B148" s="79" t="s">
        <v>1028</v>
      </c>
      <c r="C148" s="79" t="s">
        <v>186</v>
      </c>
      <c r="D148" s="74">
        <v>0</v>
      </c>
      <c r="E148" s="75">
        <v>350</v>
      </c>
      <c r="F148" s="156">
        <v>0</v>
      </c>
    </row>
    <row r="149" spans="1:6" x14ac:dyDescent="0.25">
      <c r="A149" s="72">
        <f t="shared" si="12"/>
        <v>6</v>
      </c>
      <c r="B149" s="79" t="s">
        <v>1029</v>
      </c>
      <c r="C149" s="79" t="s">
        <v>186</v>
      </c>
      <c r="D149" s="74">
        <v>0</v>
      </c>
      <c r="E149" s="75">
        <v>350</v>
      </c>
      <c r="F149" s="156">
        <v>0</v>
      </c>
    </row>
    <row r="150" spans="1:6" x14ac:dyDescent="0.25">
      <c r="A150" s="72">
        <f t="shared" si="12"/>
        <v>7</v>
      </c>
      <c r="B150" s="79" t="s">
        <v>1030</v>
      </c>
      <c r="C150" s="79" t="s">
        <v>178</v>
      </c>
      <c r="D150" s="74">
        <v>0</v>
      </c>
      <c r="E150" s="75">
        <v>350</v>
      </c>
      <c r="F150" s="156">
        <v>0</v>
      </c>
    </row>
    <row r="151" spans="1:6" x14ac:dyDescent="0.25">
      <c r="A151" s="72">
        <f t="shared" si="12"/>
        <v>8</v>
      </c>
      <c r="B151" s="79" t="s">
        <v>1031</v>
      </c>
      <c r="C151" s="79" t="s">
        <v>186</v>
      </c>
      <c r="D151" s="74">
        <v>0</v>
      </c>
      <c r="E151" s="75">
        <v>350</v>
      </c>
      <c r="F151" s="156">
        <v>0</v>
      </c>
    </row>
    <row r="152" spans="1:6" x14ac:dyDescent="0.25">
      <c r="A152" s="72">
        <f t="shared" si="12"/>
        <v>9</v>
      </c>
      <c r="B152" s="79" t="s">
        <v>1032</v>
      </c>
      <c r="C152" s="79" t="s">
        <v>181</v>
      </c>
      <c r="D152" s="74">
        <v>0</v>
      </c>
      <c r="E152" s="75">
        <v>350</v>
      </c>
      <c r="F152" s="156">
        <v>0</v>
      </c>
    </row>
    <row r="153" spans="1:6" x14ac:dyDescent="0.25">
      <c r="A153" s="72">
        <f t="shared" si="12"/>
        <v>10</v>
      </c>
      <c r="B153" s="79" t="s">
        <v>1033</v>
      </c>
      <c r="C153" s="79" t="s">
        <v>320</v>
      </c>
      <c r="D153" s="74">
        <v>0</v>
      </c>
      <c r="E153" s="75">
        <v>350</v>
      </c>
      <c r="F153" s="156">
        <v>0</v>
      </c>
    </row>
    <row r="154" spans="1:6" x14ac:dyDescent="0.25">
      <c r="A154" s="72">
        <f t="shared" si="12"/>
        <v>11</v>
      </c>
      <c r="B154" s="79" t="s">
        <v>1034</v>
      </c>
      <c r="C154" s="79" t="s">
        <v>171</v>
      </c>
      <c r="D154" s="74">
        <v>0</v>
      </c>
      <c r="E154" s="75">
        <v>350</v>
      </c>
      <c r="F154" s="156">
        <v>0</v>
      </c>
    </row>
    <row r="155" spans="1:6" x14ac:dyDescent="0.25">
      <c r="A155" s="72">
        <f t="shared" si="12"/>
        <v>12</v>
      </c>
      <c r="B155" s="79" t="s">
        <v>1035</v>
      </c>
      <c r="C155" s="79" t="s">
        <v>171</v>
      </c>
      <c r="D155" s="74">
        <v>0</v>
      </c>
      <c r="E155" s="75">
        <v>350</v>
      </c>
      <c r="F155" s="156">
        <v>0</v>
      </c>
    </row>
    <row r="156" spans="1:6" x14ac:dyDescent="0.25">
      <c r="A156" s="72">
        <f t="shared" si="12"/>
        <v>13</v>
      </c>
      <c r="B156" s="79" t="s">
        <v>1036</v>
      </c>
      <c r="C156" s="79" t="s">
        <v>181</v>
      </c>
      <c r="D156" s="74">
        <v>0</v>
      </c>
      <c r="E156" s="75">
        <v>350</v>
      </c>
      <c r="F156" s="156">
        <v>0</v>
      </c>
    </row>
    <row r="157" spans="1:6" x14ac:dyDescent="0.25">
      <c r="A157" s="72">
        <f t="shared" si="12"/>
        <v>14</v>
      </c>
      <c r="B157" s="79" t="s">
        <v>1037</v>
      </c>
      <c r="C157" s="79" t="s">
        <v>186</v>
      </c>
      <c r="D157" s="74">
        <v>0</v>
      </c>
      <c r="E157" s="75">
        <v>350</v>
      </c>
      <c r="F157" s="156">
        <v>0</v>
      </c>
    </row>
    <row r="158" spans="1:6" x14ac:dyDescent="0.25">
      <c r="A158" s="72">
        <f t="shared" si="12"/>
        <v>15</v>
      </c>
      <c r="B158" s="79" t="s">
        <v>1038</v>
      </c>
      <c r="C158" s="79" t="s">
        <v>181</v>
      </c>
      <c r="D158" s="74">
        <v>0</v>
      </c>
      <c r="E158" s="75">
        <v>350</v>
      </c>
      <c r="F158" s="156">
        <v>0</v>
      </c>
    </row>
    <row r="159" spans="1:6" x14ac:dyDescent="0.25">
      <c r="A159" s="72">
        <f t="shared" si="12"/>
        <v>16</v>
      </c>
      <c r="B159" s="79" t="s">
        <v>1039</v>
      </c>
      <c r="C159" s="79" t="s">
        <v>186</v>
      </c>
      <c r="D159" s="74">
        <v>0</v>
      </c>
      <c r="E159" s="75">
        <v>350</v>
      </c>
      <c r="F159" s="156">
        <v>0</v>
      </c>
    </row>
    <row r="160" spans="1:6" x14ac:dyDescent="0.25">
      <c r="A160" s="72">
        <f t="shared" si="12"/>
        <v>17</v>
      </c>
      <c r="B160" s="79" t="s">
        <v>1040</v>
      </c>
      <c r="C160" s="79" t="s">
        <v>181</v>
      </c>
      <c r="D160" s="74">
        <v>0</v>
      </c>
      <c r="E160" s="75">
        <v>350</v>
      </c>
      <c r="F160" s="156">
        <v>0</v>
      </c>
    </row>
    <row r="161" spans="1:6" ht="15.75" thickBot="1" x14ac:dyDescent="0.3">
      <c r="A161" s="126">
        <v>18</v>
      </c>
      <c r="B161" s="77" t="s">
        <v>1041</v>
      </c>
      <c r="C161" s="77" t="s">
        <v>186</v>
      </c>
      <c r="D161" s="74">
        <v>0</v>
      </c>
      <c r="E161" s="75">
        <v>350</v>
      </c>
      <c r="F161" s="156">
        <v>0</v>
      </c>
    </row>
    <row r="162" spans="1:6" ht="15.75" thickBot="1" x14ac:dyDescent="0.3">
      <c r="A162" s="226" t="s">
        <v>329</v>
      </c>
      <c r="B162" s="227"/>
      <c r="C162" s="57" t="s">
        <v>478</v>
      </c>
      <c r="D162" s="62">
        <f>SUM(D163:D176)</f>
        <v>0</v>
      </c>
      <c r="E162" s="62">
        <f>SUM(E163:E176)</f>
        <v>0</v>
      </c>
      <c r="F162" s="64">
        <f>SUM(F163:F176)</f>
        <v>1845</v>
      </c>
    </row>
    <row r="163" spans="1:6" x14ac:dyDescent="0.25">
      <c r="A163" s="163">
        <v>1</v>
      </c>
      <c r="B163" s="239" t="s">
        <v>593</v>
      </c>
      <c r="C163" s="127" t="s">
        <v>331</v>
      </c>
      <c r="D163" s="67">
        <v>0</v>
      </c>
      <c r="E163" s="68">
        <v>0</v>
      </c>
      <c r="F163" s="164">
        <v>1845</v>
      </c>
    </row>
    <row r="164" spans="1:6" x14ac:dyDescent="0.25">
      <c r="A164" s="72">
        <f>+A163+1</f>
        <v>2</v>
      </c>
      <c r="B164" s="229"/>
      <c r="C164" s="128" t="s">
        <v>186</v>
      </c>
      <c r="D164" s="74">
        <v>0</v>
      </c>
      <c r="E164" s="75">
        <v>0</v>
      </c>
      <c r="F164" s="156">
        <v>0</v>
      </c>
    </row>
    <row r="165" spans="1:6" x14ac:dyDescent="0.25">
      <c r="A165" s="72">
        <f t="shared" ref="A165:A176" si="13">+A164+1</f>
        <v>3</v>
      </c>
      <c r="B165" s="229"/>
      <c r="C165" s="128" t="s">
        <v>186</v>
      </c>
      <c r="D165" s="74">
        <v>0</v>
      </c>
      <c r="E165" s="75">
        <v>0</v>
      </c>
      <c r="F165" s="156">
        <v>0</v>
      </c>
    </row>
    <row r="166" spans="1:6" x14ac:dyDescent="0.25">
      <c r="A166" s="72">
        <f t="shared" si="13"/>
        <v>4</v>
      </c>
      <c r="B166" s="79" t="s">
        <v>594</v>
      </c>
      <c r="C166" s="128" t="s">
        <v>186</v>
      </c>
      <c r="D166" s="74">
        <v>0</v>
      </c>
      <c r="E166" s="75">
        <v>0</v>
      </c>
      <c r="F166" s="156">
        <v>0</v>
      </c>
    </row>
    <row r="167" spans="1:6" x14ac:dyDescent="0.25">
      <c r="A167" s="72">
        <f t="shared" si="13"/>
        <v>5</v>
      </c>
      <c r="B167" s="79" t="s">
        <v>595</v>
      </c>
      <c r="C167" s="79" t="s">
        <v>181</v>
      </c>
      <c r="D167" s="74">
        <v>0</v>
      </c>
      <c r="E167" s="75">
        <v>0</v>
      </c>
      <c r="F167" s="156">
        <v>0</v>
      </c>
    </row>
    <row r="168" spans="1:6" x14ac:dyDescent="0.25">
      <c r="A168" s="72">
        <f t="shared" si="13"/>
        <v>6</v>
      </c>
      <c r="B168" s="79" t="s">
        <v>596</v>
      </c>
      <c r="C168" s="128" t="s">
        <v>335</v>
      </c>
      <c r="D168" s="74">
        <v>0</v>
      </c>
      <c r="E168" s="75">
        <v>0</v>
      </c>
      <c r="F168" s="156">
        <v>0</v>
      </c>
    </row>
    <row r="169" spans="1:6" x14ac:dyDescent="0.25">
      <c r="A169" s="72">
        <f t="shared" si="13"/>
        <v>7</v>
      </c>
      <c r="B169" s="79" t="s">
        <v>597</v>
      </c>
      <c r="C169" s="128" t="s">
        <v>178</v>
      </c>
      <c r="D169" s="74">
        <v>0</v>
      </c>
      <c r="E169" s="75">
        <v>0</v>
      </c>
      <c r="F169" s="156">
        <v>0</v>
      </c>
    </row>
    <row r="170" spans="1:6" x14ac:dyDescent="0.25">
      <c r="A170" s="72">
        <f t="shared" si="13"/>
        <v>8</v>
      </c>
      <c r="B170" s="79" t="s">
        <v>598</v>
      </c>
      <c r="C170" s="128" t="s">
        <v>186</v>
      </c>
      <c r="D170" s="74">
        <v>0</v>
      </c>
      <c r="E170" s="75">
        <v>0</v>
      </c>
      <c r="F170" s="156">
        <v>0</v>
      </c>
    </row>
    <row r="171" spans="1:6" x14ac:dyDescent="0.25">
      <c r="A171" s="72">
        <f t="shared" si="13"/>
        <v>9</v>
      </c>
      <c r="B171" s="79" t="s">
        <v>599</v>
      </c>
      <c r="C171" s="128" t="s">
        <v>186</v>
      </c>
      <c r="D171" s="74">
        <v>0</v>
      </c>
      <c r="E171" s="75">
        <v>0</v>
      </c>
      <c r="F171" s="156">
        <v>0</v>
      </c>
    </row>
    <row r="172" spans="1:6" x14ac:dyDescent="0.25">
      <c r="A172" s="72">
        <f t="shared" si="13"/>
        <v>10</v>
      </c>
      <c r="B172" s="79" t="s">
        <v>600</v>
      </c>
      <c r="C172" s="128" t="s">
        <v>186</v>
      </c>
      <c r="D172" s="74">
        <v>0</v>
      </c>
      <c r="E172" s="75">
        <v>0</v>
      </c>
      <c r="F172" s="156">
        <v>0</v>
      </c>
    </row>
    <row r="173" spans="1:6" x14ac:dyDescent="0.25">
      <c r="A173" s="72">
        <f t="shared" si="13"/>
        <v>11</v>
      </c>
      <c r="B173" s="79" t="s">
        <v>601</v>
      </c>
      <c r="C173" s="128" t="s">
        <v>341</v>
      </c>
      <c r="D173" s="74">
        <v>0</v>
      </c>
      <c r="E173" s="75">
        <v>0</v>
      </c>
      <c r="F173" s="156">
        <v>0</v>
      </c>
    </row>
    <row r="174" spans="1:6" x14ac:dyDescent="0.25">
      <c r="A174" s="72">
        <f t="shared" si="13"/>
        <v>12</v>
      </c>
      <c r="B174" s="79" t="s">
        <v>602</v>
      </c>
      <c r="C174" s="128" t="s">
        <v>178</v>
      </c>
      <c r="D174" s="74">
        <v>0</v>
      </c>
      <c r="E174" s="75">
        <v>0</v>
      </c>
      <c r="F174" s="156">
        <v>0</v>
      </c>
    </row>
    <row r="175" spans="1:6" x14ac:dyDescent="0.25">
      <c r="A175" s="72">
        <f t="shared" si="13"/>
        <v>13</v>
      </c>
      <c r="B175" s="79" t="s">
        <v>603</v>
      </c>
      <c r="C175" s="128" t="s">
        <v>344</v>
      </c>
      <c r="D175" s="74">
        <v>0</v>
      </c>
      <c r="E175" s="75">
        <v>0</v>
      </c>
      <c r="F175" s="156">
        <v>0</v>
      </c>
    </row>
    <row r="176" spans="1:6" ht="15.75" thickBot="1" x14ac:dyDescent="0.3">
      <c r="A176" s="102">
        <f t="shared" si="13"/>
        <v>14</v>
      </c>
      <c r="B176" s="103" t="s">
        <v>604</v>
      </c>
      <c r="C176" s="129" t="s">
        <v>344</v>
      </c>
      <c r="D176" s="74">
        <v>0</v>
      </c>
      <c r="E176" s="75">
        <v>0</v>
      </c>
      <c r="F176" s="156">
        <v>0</v>
      </c>
    </row>
    <row r="177" spans="1:6" ht="15.75" thickBot="1" x14ac:dyDescent="0.3">
      <c r="A177" s="226" t="s">
        <v>605</v>
      </c>
      <c r="B177" s="227"/>
      <c r="C177" s="57" t="s">
        <v>478</v>
      </c>
      <c r="D177" s="62">
        <f>SUM(D178:D192)</f>
        <v>0</v>
      </c>
      <c r="E177" s="62">
        <f>SUM(E178:E192)</f>
        <v>0</v>
      </c>
      <c r="F177" s="64">
        <f>SUM(F178:F192)</f>
        <v>26314</v>
      </c>
    </row>
    <row r="178" spans="1:6" x14ac:dyDescent="0.25">
      <c r="A178" s="236">
        <v>1</v>
      </c>
      <c r="B178" s="228" t="s">
        <v>606</v>
      </c>
      <c r="C178" s="125" t="s">
        <v>348</v>
      </c>
      <c r="D178" s="89">
        <v>0</v>
      </c>
      <c r="E178" s="90">
        <v>0</v>
      </c>
      <c r="F178" s="155">
        <v>26314</v>
      </c>
    </row>
    <row r="179" spans="1:6" x14ac:dyDescent="0.25">
      <c r="A179" s="231"/>
      <c r="B179" s="229"/>
      <c r="C179" s="79" t="s">
        <v>177</v>
      </c>
      <c r="D179" s="74">
        <v>0</v>
      </c>
      <c r="E179" s="75">
        <v>0</v>
      </c>
      <c r="F179" s="156">
        <v>0</v>
      </c>
    </row>
    <row r="180" spans="1:6" x14ac:dyDescent="0.25">
      <c r="A180" s="231"/>
      <c r="B180" s="229"/>
      <c r="C180" s="79" t="s">
        <v>349</v>
      </c>
      <c r="D180" s="74">
        <v>0</v>
      </c>
      <c r="E180" s="75">
        <v>0</v>
      </c>
      <c r="F180" s="156">
        <v>0</v>
      </c>
    </row>
    <row r="181" spans="1:6" x14ac:dyDescent="0.25">
      <c r="A181" s="72">
        <v>2</v>
      </c>
      <c r="B181" s="79" t="s">
        <v>1042</v>
      </c>
      <c r="C181" s="128" t="s">
        <v>186</v>
      </c>
      <c r="D181" s="74">
        <v>0</v>
      </c>
      <c r="E181" s="75">
        <v>0</v>
      </c>
      <c r="F181" s="156">
        <v>0</v>
      </c>
    </row>
    <row r="182" spans="1:6" x14ac:dyDescent="0.25">
      <c r="A182" s="72">
        <v>3</v>
      </c>
      <c r="B182" s="130" t="s">
        <v>1043</v>
      </c>
      <c r="C182" s="128" t="s">
        <v>186</v>
      </c>
      <c r="D182" s="74">
        <v>0</v>
      </c>
      <c r="E182" s="75">
        <v>0</v>
      </c>
      <c r="F182" s="156">
        <v>0</v>
      </c>
    </row>
    <row r="183" spans="1:6" x14ac:dyDescent="0.25">
      <c r="A183" s="72">
        <v>4</v>
      </c>
      <c r="B183" s="130" t="s">
        <v>1044</v>
      </c>
      <c r="C183" s="128" t="s">
        <v>186</v>
      </c>
      <c r="D183" s="74">
        <v>0</v>
      </c>
      <c r="E183" s="75">
        <v>0</v>
      </c>
      <c r="F183" s="156">
        <v>0</v>
      </c>
    </row>
    <row r="184" spans="1:6" x14ac:dyDescent="0.25">
      <c r="A184" s="72">
        <v>5</v>
      </c>
      <c r="B184" s="130" t="s">
        <v>1045</v>
      </c>
      <c r="C184" s="128" t="s">
        <v>186</v>
      </c>
      <c r="D184" s="74">
        <v>0</v>
      </c>
      <c r="E184" s="75">
        <v>0</v>
      </c>
      <c r="F184" s="156">
        <v>0</v>
      </c>
    </row>
    <row r="185" spans="1:6" x14ac:dyDescent="0.25">
      <c r="A185" s="72">
        <v>6</v>
      </c>
      <c r="B185" s="79" t="s">
        <v>1046</v>
      </c>
      <c r="C185" s="128" t="s">
        <v>186</v>
      </c>
      <c r="D185" s="74">
        <v>0</v>
      </c>
      <c r="E185" s="75">
        <v>0</v>
      </c>
      <c r="F185" s="156">
        <v>0</v>
      </c>
    </row>
    <row r="186" spans="1:6" x14ac:dyDescent="0.25">
      <c r="A186" s="72">
        <v>7</v>
      </c>
      <c r="B186" s="130" t="s">
        <v>1047</v>
      </c>
      <c r="C186" s="79" t="s">
        <v>186</v>
      </c>
      <c r="D186" s="74">
        <v>0</v>
      </c>
      <c r="E186" s="75">
        <v>0</v>
      </c>
      <c r="F186" s="156">
        <v>0</v>
      </c>
    </row>
    <row r="187" spans="1:6" x14ac:dyDescent="0.25">
      <c r="A187" s="72">
        <v>8</v>
      </c>
      <c r="B187" s="130" t="s">
        <v>1048</v>
      </c>
      <c r="C187" s="128" t="s">
        <v>186</v>
      </c>
      <c r="D187" s="74">
        <v>0</v>
      </c>
      <c r="E187" s="75">
        <v>0</v>
      </c>
      <c r="F187" s="156">
        <v>0</v>
      </c>
    </row>
    <row r="188" spans="1:6" x14ac:dyDescent="0.25">
      <c r="A188" s="72">
        <v>9</v>
      </c>
      <c r="B188" s="130" t="s">
        <v>1049</v>
      </c>
      <c r="C188" s="128" t="s">
        <v>178</v>
      </c>
      <c r="D188" s="74">
        <v>0</v>
      </c>
      <c r="E188" s="75">
        <v>0</v>
      </c>
      <c r="F188" s="156">
        <v>0</v>
      </c>
    </row>
    <row r="189" spans="1:6" x14ac:dyDescent="0.25">
      <c r="A189" s="72">
        <v>10</v>
      </c>
      <c r="B189" s="79" t="s">
        <v>1050</v>
      </c>
      <c r="C189" s="128" t="s">
        <v>186</v>
      </c>
      <c r="D189" s="74">
        <v>0</v>
      </c>
      <c r="E189" s="75">
        <v>0</v>
      </c>
      <c r="F189" s="156">
        <v>0</v>
      </c>
    </row>
    <row r="190" spans="1:6" x14ac:dyDescent="0.25">
      <c r="A190" s="72">
        <v>11</v>
      </c>
      <c r="B190" s="130" t="s">
        <v>1051</v>
      </c>
      <c r="C190" s="128" t="s">
        <v>186</v>
      </c>
      <c r="D190" s="74">
        <v>0</v>
      </c>
      <c r="E190" s="75">
        <v>0</v>
      </c>
      <c r="F190" s="156">
        <v>0</v>
      </c>
    </row>
    <row r="191" spans="1:6" x14ac:dyDescent="0.25">
      <c r="A191" s="72">
        <v>12</v>
      </c>
      <c r="B191" s="130" t="s">
        <v>1052</v>
      </c>
      <c r="C191" s="130" t="s">
        <v>171</v>
      </c>
      <c r="D191" s="74">
        <v>0</v>
      </c>
      <c r="E191" s="75">
        <v>0</v>
      </c>
      <c r="F191" s="156">
        <v>0</v>
      </c>
    </row>
    <row r="192" spans="1:6" ht="15.75" thickBot="1" x14ac:dyDescent="0.3">
      <c r="A192" s="80">
        <v>13</v>
      </c>
      <c r="B192" s="131" t="s">
        <v>361</v>
      </c>
      <c r="C192" s="131" t="s">
        <v>181</v>
      </c>
      <c r="D192" s="83">
        <v>0</v>
      </c>
      <c r="E192" s="84">
        <v>0</v>
      </c>
      <c r="F192" s="157">
        <v>0</v>
      </c>
    </row>
    <row r="193" spans="1:6" ht="15.75" thickBot="1" x14ac:dyDescent="0.3">
      <c r="A193" s="226" t="s">
        <v>16</v>
      </c>
      <c r="B193" s="227"/>
      <c r="C193" s="57" t="s">
        <v>478</v>
      </c>
      <c r="D193" s="62">
        <f>SUM(D194:D225)</f>
        <v>0</v>
      </c>
      <c r="E193" s="62">
        <f t="shared" ref="E193:F193" si="14">SUM(E194:E225)</f>
        <v>1937.75</v>
      </c>
      <c r="F193" s="64">
        <f t="shared" si="14"/>
        <v>4755.25</v>
      </c>
    </row>
    <row r="194" spans="1:6" x14ac:dyDescent="0.25">
      <c r="A194" s="88">
        <v>1</v>
      </c>
      <c r="B194" s="233" t="s">
        <v>619</v>
      </c>
      <c r="C194" s="132" t="s">
        <v>168</v>
      </c>
      <c r="D194" s="92">
        <v>0</v>
      </c>
      <c r="E194" s="90">
        <f>810.75+86.25</f>
        <v>897</v>
      </c>
      <c r="F194" s="155">
        <v>0</v>
      </c>
    </row>
    <row r="195" spans="1:6" x14ac:dyDescent="0.25">
      <c r="A195" s="72">
        <v>2</v>
      </c>
      <c r="B195" s="234"/>
      <c r="C195" s="135" t="s">
        <v>363</v>
      </c>
      <c r="D195" s="77">
        <v>0</v>
      </c>
      <c r="E195" s="75">
        <f>638.25+86.25</f>
        <v>724.5</v>
      </c>
      <c r="F195" s="156">
        <f>2875+920</f>
        <v>3795</v>
      </c>
    </row>
    <row r="196" spans="1:6" x14ac:dyDescent="0.25">
      <c r="A196" s="72">
        <v>3</v>
      </c>
      <c r="B196" s="234"/>
      <c r="C196" s="135" t="s">
        <v>184</v>
      </c>
      <c r="D196" s="77">
        <v>0</v>
      </c>
      <c r="E196" s="75">
        <f>281.75+34.5</f>
        <v>316.25</v>
      </c>
      <c r="F196" s="156">
        <f>402.5+460+97.75</f>
        <v>960.25</v>
      </c>
    </row>
    <row r="197" spans="1:6" x14ac:dyDescent="0.25">
      <c r="A197" s="72">
        <v>4</v>
      </c>
      <c r="B197" s="138" t="s">
        <v>1053</v>
      </c>
      <c r="C197" s="139" t="s">
        <v>366</v>
      </c>
      <c r="D197" s="77">
        <v>0</v>
      </c>
      <c r="E197" s="75">
        <v>0</v>
      </c>
      <c r="F197" s="156">
        <v>0</v>
      </c>
    </row>
    <row r="198" spans="1:6" x14ac:dyDescent="0.25">
      <c r="A198" s="72">
        <v>5</v>
      </c>
      <c r="B198" s="138" t="s">
        <v>1054</v>
      </c>
      <c r="C198" s="139" t="s">
        <v>368</v>
      </c>
      <c r="D198" s="77">
        <v>0</v>
      </c>
      <c r="E198" s="75">
        <v>0</v>
      </c>
      <c r="F198" s="156">
        <v>0</v>
      </c>
    </row>
    <row r="199" spans="1:6" x14ac:dyDescent="0.25">
      <c r="A199" s="72">
        <v>6</v>
      </c>
      <c r="B199" s="235" t="s">
        <v>1055</v>
      </c>
      <c r="C199" s="139" t="s">
        <v>368</v>
      </c>
      <c r="D199" s="77">
        <v>0</v>
      </c>
      <c r="E199" s="75">
        <v>0</v>
      </c>
      <c r="F199" s="156">
        <v>0</v>
      </c>
    </row>
    <row r="200" spans="1:6" x14ac:dyDescent="0.25">
      <c r="A200" s="72">
        <v>7</v>
      </c>
      <c r="B200" s="235"/>
      <c r="C200" s="139" t="s">
        <v>368</v>
      </c>
      <c r="D200" s="77">
        <v>0</v>
      </c>
      <c r="E200" s="75">
        <v>0</v>
      </c>
      <c r="F200" s="156">
        <v>0</v>
      </c>
    </row>
    <row r="201" spans="1:6" x14ac:dyDescent="0.25">
      <c r="A201" s="72">
        <v>8</v>
      </c>
      <c r="B201" s="235"/>
      <c r="C201" s="139" t="s">
        <v>368</v>
      </c>
      <c r="D201" s="77">
        <v>0</v>
      </c>
      <c r="E201" s="75">
        <v>0</v>
      </c>
      <c r="F201" s="156">
        <v>0</v>
      </c>
    </row>
    <row r="202" spans="1:6" x14ac:dyDescent="0.25">
      <c r="A202" s="72">
        <v>9</v>
      </c>
      <c r="B202" s="235"/>
      <c r="C202" s="139" t="s">
        <v>368</v>
      </c>
      <c r="D202" s="77">
        <v>0</v>
      </c>
      <c r="E202" s="75">
        <v>0</v>
      </c>
      <c r="F202" s="156">
        <v>0</v>
      </c>
    </row>
    <row r="203" spans="1:6" x14ac:dyDescent="0.25">
      <c r="A203" s="72">
        <v>10</v>
      </c>
      <c r="B203" s="235"/>
      <c r="C203" s="139" t="s">
        <v>370</v>
      </c>
      <c r="D203" s="77">
        <v>0</v>
      </c>
      <c r="E203" s="75">
        <v>0</v>
      </c>
      <c r="F203" s="156">
        <v>0</v>
      </c>
    </row>
    <row r="204" spans="1:6" x14ac:dyDescent="0.25">
      <c r="A204" s="72">
        <v>11</v>
      </c>
      <c r="B204" s="235"/>
      <c r="C204" s="139" t="s">
        <v>371</v>
      </c>
      <c r="D204" s="77">
        <v>0</v>
      </c>
      <c r="E204" s="75">
        <v>0</v>
      </c>
      <c r="F204" s="156">
        <v>0</v>
      </c>
    </row>
    <row r="205" spans="1:6" x14ac:dyDescent="0.25">
      <c r="A205" s="72">
        <v>12</v>
      </c>
      <c r="B205" s="141" t="s">
        <v>1056</v>
      </c>
      <c r="C205" s="139" t="s">
        <v>368</v>
      </c>
      <c r="D205" s="77">
        <v>0</v>
      </c>
      <c r="E205" s="75">
        <v>0</v>
      </c>
      <c r="F205" s="156">
        <v>0</v>
      </c>
    </row>
    <row r="206" spans="1:6" x14ac:dyDescent="0.25">
      <c r="A206" s="72">
        <v>13</v>
      </c>
      <c r="B206" s="141" t="s">
        <v>373</v>
      </c>
      <c r="C206" s="139" t="s">
        <v>368</v>
      </c>
      <c r="D206" s="77">
        <v>0</v>
      </c>
      <c r="E206" s="75">
        <v>0</v>
      </c>
      <c r="F206" s="156">
        <v>0</v>
      </c>
    </row>
    <row r="207" spans="1:6" x14ac:dyDescent="0.25">
      <c r="A207" s="72">
        <v>14</v>
      </c>
      <c r="B207" s="141" t="s">
        <v>1057</v>
      </c>
      <c r="C207" s="139" t="s">
        <v>368</v>
      </c>
      <c r="D207" s="77">
        <v>0</v>
      </c>
      <c r="E207" s="75">
        <v>0</v>
      </c>
      <c r="F207" s="156">
        <v>0</v>
      </c>
    </row>
    <row r="208" spans="1:6" x14ac:dyDescent="0.25">
      <c r="A208" s="72">
        <v>15</v>
      </c>
      <c r="B208" s="141" t="s">
        <v>1058</v>
      </c>
      <c r="C208" s="139" t="s">
        <v>368</v>
      </c>
      <c r="D208" s="77">
        <v>0</v>
      </c>
      <c r="E208" s="75">
        <v>0</v>
      </c>
      <c r="F208" s="156">
        <v>0</v>
      </c>
    </row>
    <row r="209" spans="1:6" x14ac:dyDescent="0.25">
      <c r="A209" s="72">
        <v>16</v>
      </c>
      <c r="B209" s="141" t="s">
        <v>1059</v>
      </c>
      <c r="C209" s="139" t="s">
        <v>368</v>
      </c>
      <c r="D209" s="77">
        <v>0</v>
      </c>
      <c r="E209" s="75">
        <v>0</v>
      </c>
      <c r="F209" s="156">
        <v>0</v>
      </c>
    </row>
    <row r="210" spans="1:6" x14ac:dyDescent="0.25">
      <c r="A210" s="72">
        <v>17</v>
      </c>
      <c r="B210" s="141" t="s">
        <v>1060</v>
      </c>
      <c r="C210" s="139" t="s">
        <v>368</v>
      </c>
      <c r="D210" s="77">
        <v>0</v>
      </c>
      <c r="E210" s="75">
        <v>0</v>
      </c>
      <c r="F210" s="156">
        <v>0</v>
      </c>
    </row>
    <row r="211" spans="1:6" x14ac:dyDescent="0.25">
      <c r="A211" s="72">
        <v>18</v>
      </c>
      <c r="B211" s="141" t="s">
        <v>1061</v>
      </c>
      <c r="C211" s="139" t="s">
        <v>368</v>
      </c>
      <c r="D211" s="77">
        <v>0</v>
      </c>
      <c r="E211" s="75">
        <v>0</v>
      </c>
      <c r="F211" s="156">
        <v>0</v>
      </c>
    </row>
    <row r="212" spans="1:6" x14ac:dyDescent="0.25">
      <c r="A212" s="72">
        <v>19</v>
      </c>
      <c r="B212" s="141" t="s">
        <v>1062</v>
      </c>
      <c r="C212" s="139" t="s">
        <v>368</v>
      </c>
      <c r="D212" s="77">
        <v>0</v>
      </c>
      <c r="E212" s="75">
        <v>0</v>
      </c>
      <c r="F212" s="156">
        <v>0</v>
      </c>
    </row>
    <row r="213" spans="1:6" x14ac:dyDescent="0.25">
      <c r="A213" s="72">
        <v>20</v>
      </c>
      <c r="B213" s="141" t="s">
        <v>380</v>
      </c>
      <c r="C213" s="139" t="s">
        <v>368</v>
      </c>
      <c r="D213" s="77">
        <v>0</v>
      </c>
      <c r="E213" s="75">
        <v>0</v>
      </c>
      <c r="F213" s="156">
        <v>0</v>
      </c>
    </row>
    <row r="214" spans="1:6" x14ac:dyDescent="0.25">
      <c r="A214" s="72">
        <v>21</v>
      </c>
      <c r="B214" s="141" t="s">
        <v>1063</v>
      </c>
      <c r="C214" s="135" t="s">
        <v>382</v>
      </c>
      <c r="D214" s="77">
        <v>0</v>
      </c>
      <c r="E214" s="75">
        <v>0</v>
      </c>
      <c r="F214" s="156">
        <v>0</v>
      </c>
    </row>
    <row r="215" spans="1:6" x14ac:dyDescent="0.25">
      <c r="A215" s="72">
        <v>22</v>
      </c>
      <c r="B215" s="141" t="s">
        <v>383</v>
      </c>
      <c r="C215" s="135" t="s">
        <v>171</v>
      </c>
      <c r="D215" s="77">
        <v>0</v>
      </c>
      <c r="E215" s="75">
        <v>0</v>
      </c>
      <c r="F215" s="156">
        <v>0</v>
      </c>
    </row>
    <row r="216" spans="1:6" x14ac:dyDescent="0.25">
      <c r="A216" s="72">
        <v>23</v>
      </c>
      <c r="B216" s="141" t="s">
        <v>1064</v>
      </c>
      <c r="C216" s="142" t="s">
        <v>368</v>
      </c>
      <c r="D216" s="77">
        <v>0</v>
      </c>
      <c r="E216" s="75">
        <v>0</v>
      </c>
      <c r="F216" s="156">
        <v>0</v>
      </c>
    </row>
    <row r="217" spans="1:6" x14ac:dyDescent="0.25">
      <c r="A217" s="72">
        <v>24</v>
      </c>
      <c r="B217" s="141" t="s">
        <v>634</v>
      </c>
      <c r="C217" s="139" t="s">
        <v>368</v>
      </c>
      <c r="D217" s="77">
        <v>0</v>
      </c>
      <c r="E217" s="75">
        <v>0</v>
      </c>
      <c r="F217" s="156">
        <v>0</v>
      </c>
    </row>
    <row r="218" spans="1:6" x14ac:dyDescent="0.25">
      <c r="A218" s="72">
        <v>25</v>
      </c>
      <c r="B218" s="141" t="s">
        <v>635</v>
      </c>
      <c r="C218" s="135" t="s">
        <v>171</v>
      </c>
      <c r="D218" s="77">
        <v>0</v>
      </c>
      <c r="E218" s="75">
        <v>0</v>
      </c>
      <c r="F218" s="156">
        <v>0</v>
      </c>
    </row>
    <row r="219" spans="1:6" x14ac:dyDescent="0.25">
      <c r="A219" s="72">
        <v>26</v>
      </c>
      <c r="B219" s="141" t="s">
        <v>636</v>
      </c>
      <c r="C219" s="135" t="s">
        <v>388</v>
      </c>
      <c r="D219" s="77">
        <v>0</v>
      </c>
      <c r="E219" s="75">
        <v>0</v>
      </c>
      <c r="F219" s="156">
        <v>0</v>
      </c>
    </row>
    <row r="220" spans="1:6" x14ac:dyDescent="0.25">
      <c r="A220" s="72">
        <v>27</v>
      </c>
      <c r="B220" s="141" t="s">
        <v>637</v>
      </c>
      <c r="C220" s="142" t="s">
        <v>368</v>
      </c>
      <c r="D220" s="77">
        <v>0</v>
      </c>
      <c r="E220" s="75">
        <v>0</v>
      </c>
      <c r="F220" s="156">
        <v>0</v>
      </c>
    </row>
    <row r="221" spans="1:6" x14ac:dyDescent="0.25">
      <c r="A221" s="72">
        <v>28</v>
      </c>
      <c r="B221" s="141" t="s">
        <v>638</v>
      </c>
      <c r="C221" s="142" t="s">
        <v>368</v>
      </c>
      <c r="D221" s="77">
        <v>0</v>
      </c>
      <c r="E221" s="75">
        <v>0</v>
      </c>
      <c r="F221" s="156">
        <v>0</v>
      </c>
    </row>
    <row r="222" spans="1:6" x14ac:dyDescent="0.25">
      <c r="A222" s="72">
        <v>29</v>
      </c>
      <c r="B222" s="141" t="s">
        <v>639</v>
      </c>
      <c r="C222" s="135" t="s">
        <v>368</v>
      </c>
      <c r="D222" s="77">
        <v>0</v>
      </c>
      <c r="E222" s="75">
        <v>0</v>
      </c>
      <c r="F222" s="156">
        <v>0</v>
      </c>
    </row>
    <row r="223" spans="1:6" x14ac:dyDescent="0.25">
      <c r="A223" s="72">
        <v>30</v>
      </c>
      <c r="B223" s="141" t="s">
        <v>640</v>
      </c>
      <c r="C223" s="142" t="s">
        <v>368</v>
      </c>
      <c r="D223" s="77">
        <v>0</v>
      </c>
      <c r="E223" s="75">
        <v>0</v>
      </c>
      <c r="F223" s="156">
        <v>0</v>
      </c>
    </row>
    <row r="224" spans="1:6" x14ac:dyDescent="0.25">
      <c r="A224" s="72">
        <v>31</v>
      </c>
      <c r="B224" s="141" t="s">
        <v>639</v>
      </c>
      <c r="C224" s="135" t="s">
        <v>364</v>
      </c>
      <c r="D224" s="77">
        <v>0</v>
      </c>
      <c r="E224" s="75">
        <v>0</v>
      </c>
      <c r="F224" s="156">
        <v>0</v>
      </c>
    </row>
    <row r="225" spans="1:6" ht="15.75" thickBot="1" x14ac:dyDescent="0.3">
      <c r="A225" s="80">
        <v>32</v>
      </c>
      <c r="B225" s="143" t="s">
        <v>640</v>
      </c>
      <c r="C225" s="145" t="s">
        <v>364</v>
      </c>
      <c r="D225" s="84">
        <v>0</v>
      </c>
      <c r="E225" s="75">
        <v>0</v>
      </c>
      <c r="F225" s="156">
        <v>0</v>
      </c>
    </row>
    <row r="226" spans="1:6" ht="15.75" thickBot="1" x14ac:dyDescent="0.3">
      <c r="A226" s="226" t="s">
        <v>393</v>
      </c>
      <c r="B226" s="227"/>
      <c r="C226" s="57" t="s">
        <v>478</v>
      </c>
      <c r="D226" s="62">
        <f t="shared" ref="D226:F226" si="15">SUM(D227:D246)</f>
        <v>0</v>
      </c>
      <c r="E226" s="62">
        <f t="shared" si="15"/>
        <v>0</v>
      </c>
      <c r="F226" s="64">
        <f t="shared" si="15"/>
        <v>21014</v>
      </c>
    </row>
    <row r="227" spans="1:6" x14ac:dyDescent="0.25">
      <c r="A227" s="88">
        <v>1</v>
      </c>
      <c r="B227" s="237" t="s">
        <v>1065</v>
      </c>
      <c r="C227" s="114" t="s">
        <v>168</v>
      </c>
      <c r="D227" s="89">
        <v>0</v>
      </c>
      <c r="E227" s="90">
        <v>0</v>
      </c>
      <c r="F227" s="155">
        <v>0</v>
      </c>
    </row>
    <row r="228" spans="1:6" x14ac:dyDescent="0.25">
      <c r="A228" s="72">
        <f>+A227+1</f>
        <v>2</v>
      </c>
      <c r="B228" s="238"/>
      <c r="C228" s="130" t="s">
        <v>171</v>
      </c>
      <c r="D228" s="74">
        <v>0</v>
      </c>
      <c r="E228" s="75">
        <v>0</v>
      </c>
      <c r="F228" s="161">
        <f>12566-5248</f>
        <v>7318</v>
      </c>
    </row>
    <row r="229" spans="1:6" x14ac:dyDescent="0.25">
      <c r="A229" s="72">
        <f t="shared" ref="A229:A246" si="16">+A228+1</f>
        <v>3</v>
      </c>
      <c r="B229" s="238"/>
      <c r="C229" s="128" t="s">
        <v>186</v>
      </c>
      <c r="D229" s="74">
        <v>0</v>
      </c>
      <c r="E229" s="75">
        <v>0</v>
      </c>
      <c r="F229" s="165">
        <v>5248</v>
      </c>
    </row>
    <row r="230" spans="1:6" x14ac:dyDescent="0.25">
      <c r="A230" s="72">
        <f t="shared" si="16"/>
        <v>4</v>
      </c>
      <c r="B230" s="130" t="s">
        <v>1066</v>
      </c>
      <c r="C230" s="128" t="s">
        <v>186</v>
      </c>
      <c r="D230" s="74">
        <v>0</v>
      </c>
      <c r="E230" s="75">
        <v>0</v>
      </c>
      <c r="F230" s="156">
        <v>0</v>
      </c>
    </row>
    <row r="231" spans="1:6" x14ac:dyDescent="0.25">
      <c r="A231" s="72">
        <f t="shared" si="16"/>
        <v>5</v>
      </c>
      <c r="B231" s="130" t="s">
        <v>1067</v>
      </c>
      <c r="C231" s="130" t="s">
        <v>171</v>
      </c>
      <c r="D231" s="74">
        <v>0</v>
      </c>
      <c r="E231" s="75">
        <v>0</v>
      </c>
      <c r="F231" s="161">
        <v>2500</v>
      </c>
    </row>
    <row r="232" spans="1:6" x14ac:dyDescent="0.25">
      <c r="A232" s="72">
        <f t="shared" si="16"/>
        <v>6</v>
      </c>
      <c r="B232" s="147" t="s">
        <v>1068</v>
      </c>
      <c r="C232" s="130" t="s">
        <v>368</v>
      </c>
      <c r="D232" s="74">
        <v>0</v>
      </c>
      <c r="E232" s="75">
        <v>0</v>
      </c>
      <c r="F232" s="156">
        <v>0</v>
      </c>
    </row>
    <row r="233" spans="1:6" x14ac:dyDescent="0.25">
      <c r="A233" s="72">
        <f t="shared" si="16"/>
        <v>7</v>
      </c>
      <c r="B233" s="147" t="s">
        <v>1069</v>
      </c>
      <c r="C233" s="130" t="s">
        <v>368</v>
      </c>
      <c r="D233" s="74">
        <v>0</v>
      </c>
      <c r="E233" s="75">
        <v>0</v>
      </c>
      <c r="F233" s="156">
        <v>5948</v>
      </c>
    </row>
    <row r="234" spans="1:6" x14ac:dyDescent="0.25">
      <c r="A234" s="72">
        <f t="shared" si="16"/>
        <v>8</v>
      </c>
      <c r="B234" s="147" t="s">
        <v>1070</v>
      </c>
      <c r="C234" s="130" t="s">
        <v>368</v>
      </c>
      <c r="D234" s="74">
        <v>0</v>
      </c>
      <c r="E234" s="75">
        <v>0</v>
      </c>
      <c r="F234" s="156">
        <v>0</v>
      </c>
    </row>
    <row r="235" spans="1:6" x14ac:dyDescent="0.25">
      <c r="A235" s="72">
        <f t="shared" si="16"/>
        <v>9</v>
      </c>
      <c r="B235" s="147" t="s">
        <v>1071</v>
      </c>
      <c r="C235" s="130" t="s">
        <v>368</v>
      </c>
      <c r="D235" s="74">
        <v>0</v>
      </c>
      <c r="E235" s="75">
        <v>0</v>
      </c>
      <c r="F235" s="156">
        <v>0</v>
      </c>
    </row>
    <row r="236" spans="1:6" x14ac:dyDescent="0.25">
      <c r="A236" s="72">
        <f t="shared" si="16"/>
        <v>10</v>
      </c>
      <c r="B236" s="147" t="s">
        <v>1072</v>
      </c>
      <c r="C236" s="130" t="s">
        <v>368</v>
      </c>
      <c r="D236" s="74">
        <v>0</v>
      </c>
      <c r="E236" s="75">
        <v>0</v>
      </c>
      <c r="F236" s="156">
        <v>0</v>
      </c>
    </row>
    <row r="237" spans="1:6" x14ac:dyDescent="0.25">
      <c r="A237" s="72">
        <f t="shared" si="16"/>
        <v>11</v>
      </c>
      <c r="B237" s="147" t="s">
        <v>1073</v>
      </c>
      <c r="C237" s="130" t="s">
        <v>368</v>
      </c>
      <c r="D237" s="74">
        <v>0</v>
      </c>
      <c r="E237" s="75">
        <v>0</v>
      </c>
      <c r="F237" s="156">
        <v>0</v>
      </c>
    </row>
    <row r="238" spans="1:6" x14ac:dyDescent="0.25">
      <c r="A238" s="72">
        <f t="shared" si="16"/>
        <v>12</v>
      </c>
      <c r="B238" s="147" t="s">
        <v>1074</v>
      </c>
      <c r="C238" s="130" t="s">
        <v>344</v>
      </c>
      <c r="D238" s="74">
        <v>0</v>
      </c>
      <c r="E238" s="75">
        <v>0</v>
      </c>
      <c r="F238" s="156">
        <v>0</v>
      </c>
    </row>
    <row r="239" spans="1:6" x14ac:dyDescent="0.25">
      <c r="A239" s="72">
        <f t="shared" si="16"/>
        <v>13</v>
      </c>
      <c r="B239" s="147" t="s">
        <v>1075</v>
      </c>
      <c r="C239" s="130" t="s">
        <v>368</v>
      </c>
      <c r="D239" s="74">
        <v>0</v>
      </c>
      <c r="E239" s="75">
        <v>0</v>
      </c>
      <c r="F239" s="156">
        <v>0</v>
      </c>
    </row>
    <row r="240" spans="1:6" x14ac:dyDescent="0.25">
      <c r="A240" s="72">
        <f t="shared" si="16"/>
        <v>14</v>
      </c>
      <c r="B240" s="147" t="s">
        <v>1076</v>
      </c>
      <c r="C240" s="130" t="s">
        <v>368</v>
      </c>
      <c r="D240" s="74">
        <v>0</v>
      </c>
      <c r="E240" s="75">
        <v>0</v>
      </c>
      <c r="F240" s="156">
        <v>0</v>
      </c>
    </row>
    <row r="241" spans="1:6" x14ac:dyDescent="0.25">
      <c r="A241" s="72">
        <f t="shared" si="16"/>
        <v>15</v>
      </c>
      <c r="B241" s="147" t="s">
        <v>1077</v>
      </c>
      <c r="C241" s="130" t="s">
        <v>368</v>
      </c>
      <c r="D241" s="74">
        <v>0</v>
      </c>
      <c r="E241" s="75">
        <v>0</v>
      </c>
      <c r="F241" s="156">
        <v>0</v>
      </c>
    </row>
    <row r="242" spans="1:6" x14ac:dyDescent="0.25">
      <c r="A242" s="72">
        <f t="shared" si="16"/>
        <v>16</v>
      </c>
      <c r="B242" s="232" t="s">
        <v>1078</v>
      </c>
      <c r="C242" s="130" t="s">
        <v>368</v>
      </c>
      <c r="D242" s="74">
        <v>0</v>
      </c>
      <c r="E242" s="75">
        <v>0</v>
      </c>
      <c r="F242" s="156">
        <v>0</v>
      </c>
    </row>
    <row r="243" spans="1:6" x14ac:dyDescent="0.25">
      <c r="A243" s="72">
        <f t="shared" si="16"/>
        <v>17</v>
      </c>
      <c r="B243" s="232"/>
      <c r="C243" s="166" t="s">
        <v>344</v>
      </c>
      <c r="D243" s="74">
        <v>0</v>
      </c>
      <c r="E243" s="75">
        <v>0</v>
      </c>
      <c r="F243" s="156">
        <v>0</v>
      </c>
    </row>
    <row r="244" spans="1:6" x14ac:dyDescent="0.25">
      <c r="A244" s="72">
        <f t="shared" si="16"/>
        <v>18</v>
      </c>
      <c r="B244" s="147" t="s">
        <v>1079</v>
      </c>
      <c r="C244" s="130" t="s">
        <v>368</v>
      </c>
      <c r="D244" s="74">
        <v>0</v>
      </c>
      <c r="E244" s="75">
        <v>0</v>
      </c>
      <c r="F244" s="156">
        <v>0</v>
      </c>
    </row>
    <row r="245" spans="1:6" x14ac:dyDescent="0.25">
      <c r="A245" s="72">
        <f t="shared" si="16"/>
        <v>19</v>
      </c>
      <c r="B245" s="147" t="s">
        <v>1080</v>
      </c>
      <c r="C245" s="130" t="s">
        <v>344</v>
      </c>
      <c r="D245" s="74">
        <v>0</v>
      </c>
      <c r="E245" s="75">
        <v>0</v>
      </c>
      <c r="F245" s="156">
        <v>0</v>
      </c>
    </row>
    <row r="246" spans="1:6" x14ac:dyDescent="0.25">
      <c r="A246" s="72">
        <f t="shared" si="16"/>
        <v>20</v>
      </c>
      <c r="B246" s="147" t="s">
        <v>1081</v>
      </c>
      <c r="C246" s="130" t="s">
        <v>368</v>
      </c>
      <c r="D246" s="74">
        <v>0</v>
      </c>
      <c r="E246" s="75">
        <v>0</v>
      </c>
      <c r="F246" s="156">
        <v>0</v>
      </c>
    </row>
    <row r="247" spans="1:6" x14ac:dyDescent="0.25">
      <c r="A247" s="126">
        <v>21</v>
      </c>
      <c r="B247" s="147" t="s">
        <v>1082</v>
      </c>
      <c r="C247" s="130" t="s">
        <v>368</v>
      </c>
      <c r="D247" s="77">
        <v>0</v>
      </c>
      <c r="E247" s="75">
        <v>0</v>
      </c>
      <c r="F247" s="156">
        <v>0</v>
      </c>
    </row>
    <row r="248" spans="1:6" x14ac:dyDescent="0.25">
      <c r="A248" s="126">
        <v>22</v>
      </c>
      <c r="B248" s="147" t="s">
        <v>1069</v>
      </c>
      <c r="C248" s="166" t="s">
        <v>413</v>
      </c>
      <c r="D248" s="77">
        <v>0</v>
      </c>
      <c r="E248" s="75">
        <v>0</v>
      </c>
      <c r="F248" s="156">
        <v>0</v>
      </c>
    </row>
    <row r="249" spans="1:6" ht="15.75" thickBot="1" x14ac:dyDescent="0.3">
      <c r="A249" s="167">
        <v>23</v>
      </c>
      <c r="B249" s="151" t="s">
        <v>1083</v>
      </c>
      <c r="C249" s="131" t="s">
        <v>368</v>
      </c>
      <c r="D249" s="86">
        <v>0</v>
      </c>
      <c r="E249" s="75">
        <v>0</v>
      </c>
      <c r="F249" s="156">
        <v>0</v>
      </c>
    </row>
    <row r="250" spans="1:6" ht="15.75" thickBot="1" x14ac:dyDescent="0.3">
      <c r="A250" s="226" t="s">
        <v>415</v>
      </c>
      <c r="B250" s="227"/>
      <c r="C250" s="57" t="s">
        <v>478</v>
      </c>
      <c r="D250" s="62">
        <f>SUM(D251:D266)</f>
        <v>0</v>
      </c>
      <c r="E250" s="62">
        <f>+SUM(E251:E266)</f>
        <v>1720</v>
      </c>
      <c r="F250" s="64">
        <f>SUM(F251:F266)</f>
        <v>11589</v>
      </c>
    </row>
    <row r="251" spans="1:6" x14ac:dyDescent="0.25">
      <c r="A251" s="88">
        <v>1</v>
      </c>
      <c r="B251" s="228" t="s">
        <v>1084</v>
      </c>
      <c r="C251" s="89" t="s">
        <v>177</v>
      </c>
      <c r="D251" s="89">
        <v>0</v>
      </c>
      <c r="E251" s="90">
        <v>1440</v>
      </c>
      <c r="F251" s="155">
        <v>2089</v>
      </c>
    </row>
    <row r="252" spans="1:6" x14ac:dyDescent="0.25">
      <c r="A252" s="72">
        <f>+A251+1</f>
        <v>2</v>
      </c>
      <c r="B252" s="229"/>
      <c r="C252" s="74" t="s">
        <v>417</v>
      </c>
      <c r="D252" s="74">
        <v>0</v>
      </c>
      <c r="E252" s="75">
        <v>0</v>
      </c>
      <c r="F252" s="156">
        <v>2450</v>
      </c>
    </row>
    <row r="253" spans="1:6" x14ac:dyDescent="0.25">
      <c r="A253" s="72">
        <f t="shared" ref="A253:A266" si="17">+A252+1</f>
        <v>3</v>
      </c>
      <c r="B253" s="229"/>
      <c r="C253" s="74" t="s">
        <v>417</v>
      </c>
      <c r="D253" s="74">
        <v>0</v>
      </c>
      <c r="E253" s="75">
        <v>0</v>
      </c>
      <c r="F253" s="156">
        <v>4350</v>
      </c>
    </row>
    <row r="254" spans="1:6" x14ac:dyDescent="0.25">
      <c r="A254" s="72">
        <f t="shared" si="17"/>
        <v>4</v>
      </c>
      <c r="B254" s="79" t="s">
        <v>662</v>
      </c>
      <c r="C254" s="79" t="s">
        <v>186</v>
      </c>
      <c r="D254" s="74">
        <v>0</v>
      </c>
      <c r="E254" s="75">
        <v>0</v>
      </c>
      <c r="F254" s="156">
        <v>0</v>
      </c>
    </row>
    <row r="255" spans="1:6" x14ac:dyDescent="0.25">
      <c r="A255" s="72">
        <f t="shared" si="17"/>
        <v>5</v>
      </c>
      <c r="B255" s="79" t="s">
        <v>663</v>
      </c>
      <c r="C255" s="79" t="s">
        <v>186</v>
      </c>
      <c r="D255" s="74">
        <v>0</v>
      </c>
      <c r="E255" s="75">
        <v>0</v>
      </c>
      <c r="F255" s="156">
        <v>0</v>
      </c>
    </row>
    <row r="256" spans="1:6" x14ac:dyDescent="0.25">
      <c r="A256" s="72">
        <f t="shared" si="17"/>
        <v>6</v>
      </c>
      <c r="B256" s="79" t="s">
        <v>664</v>
      </c>
      <c r="C256" s="79" t="s">
        <v>186</v>
      </c>
      <c r="D256" s="74">
        <v>0</v>
      </c>
      <c r="E256" s="74">
        <v>0</v>
      </c>
      <c r="F256" s="161">
        <v>0</v>
      </c>
    </row>
    <row r="257" spans="1:6" x14ac:dyDescent="0.25">
      <c r="A257" s="72">
        <f t="shared" si="17"/>
        <v>7</v>
      </c>
      <c r="B257" s="79" t="s">
        <v>665</v>
      </c>
      <c r="C257" s="79" t="s">
        <v>186</v>
      </c>
      <c r="D257" s="74">
        <v>0</v>
      </c>
      <c r="E257" s="75">
        <v>0</v>
      </c>
      <c r="F257" s="156">
        <v>2700</v>
      </c>
    </row>
    <row r="258" spans="1:6" x14ac:dyDescent="0.25">
      <c r="A258" s="72">
        <f t="shared" si="17"/>
        <v>8</v>
      </c>
      <c r="B258" s="79" t="s">
        <v>666</v>
      </c>
      <c r="C258" s="79" t="s">
        <v>186</v>
      </c>
      <c r="D258" s="74">
        <v>0</v>
      </c>
      <c r="E258" s="75">
        <v>0</v>
      </c>
      <c r="F258" s="156">
        <v>0</v>
      </c>
    </row>
    <row r="259" spans="1:6" x14ac:dyDescent="0.25">
      <c r="A259" s="72">
        <f t="shared" si="17"/>
        <v>9</v>
      </c>
      <c r="B259" s="79" t="s">
        <v>667</v>
      </c>
      <c r="C259" s="79" t="s">
        <v>186</v>
      </c>
      <c r="D259" s="74">
        <v>0</v>
      </c>
      <c r="E259" s="74">
        <v>0</v>
      </c>
      <c r="F259" s="161">
        <v>0</v>
      </c>
    </row>
    <row r="260" spans="1:6" x14ac:dyDescent="0.25">
      <c r="A260" s="72">
        <f t="shared" si="17"/>
        <v>10</v>
      </c>
      <c r="B260" s="79" t="s">
        <v>668</v>
      </c>
      <c r="C260" s="79" t="s">
        <v>186</v>
      </c>
      <c r="D260" s="74">
        <v>0</v>
      </c>
      <c r="E260" s="75">
        <v>0</v>
      </c>
      <c r="F260" s="156">
        <v>0</v>
      </c>
    </row>
    <row r="261" spans="1:6" x14ac:dyDescent="0.25">
      <c r="A261" s="72">
        <f t="shared" si="17"/>
        <v>11</v>
      </c>
      <c r="B261" s="79" t="s">
        <v>669</v>
      </c>
      <c r="C261" s="79" t="s">
        <v>186</v>
      </c>
      <c r="D261" s="74">
        <v>0</v>
      </c>
      <c r="E261" s="74">
        <v>0</v>
      </c>
      <c r="F261" s="161">
        <v>0</v>
      </c>
    </row>
    <row r="262" spans="1:6" x14ac:dyDescent="0.25">
      <c r="A262" s="72">
        <f t="shared" si="17"/>
        <v>12</v>
      </c>
      <c r="B262" s="79" t="s">
        <v>670</v>
      </c>
      <c r="C262" s="79" t="s">
        <v>186</v>
      </c>
      <c r="D262" s="74">
        <v>0</v>
      </c>
      <c r="E262" s="75">
        <v>0</v>
      </c>
      <c r="F262" s="156">
        <v>0</v>
      </c>
    </row>
    <row r="263" spans="1:6" x14ac:dyDescent="0.25">
      <c r="A263" s="72">
        <f t="shared" si="17"/>
        <v>13</v>
      </c>
      <c r="B263" s="79" t="s">
        <v>671</v>
      </c>
      <c r="C263" s="79" t="s">
        <v>186</v>
      </c>
      <c r="D263" s="74">
        <v>0</v>
      </c>
      <c r="E263" s="75">
        <v>280</v>
      </c>
      <c r="F263" s="156">
        <v>0</v>
      </c>
    </row>
    <row r="264" spans="1:6" x14ac:dyDescent="0.25">
      <c r="A264" s="72">
        <f t="shared" si="17"/>
        <v>14</v>
      </c>
      <c r="B264" s="79" t="s">
        <v>672</v>
      </c>
      <c r="C264" s="79" t="s">
        <v>186</v>
      </c>
      <c r="D264" s="74">
        <v>0</v>
      </c>
      <c r="E264" s="74">
        <v>0</v>
      </c>
      <c r="F264" s="161">
        <v>0</v>
      </c>
    </row>
    <row r="265" spans="1:6" x14ac:dyDescent="0.25">
      <c r="A265" s="72">
        <f t="shared" si="17"/>
        <v>15</v>
      </c>
      <c r="B265" s="79" t="s">
        <v>673</v>
      </c>
      <c r="C265" s="79" t="s">
        <v>186</v>
      </c>
      <c r="D265" s="74">
        <v>0</v>
      </c>
      <c r="E265" s="75">
        <v>0</v>
      </c>
      <c r="F265" s="156">
        <v>0</v>
      </c>
    </row>
    <row r="266" spans="1:6" ht="15.75" thickBot="1" x14ac:dyDescent="0.3">
      <c r="A266" s="80">
        <f t="shared" si="17"/>
        <v>16</v>
      </c>
      <c r="B266" s="82" t="s">
        <v>674</v>
      </c>
      <c r="C266" s="82" t="s">
        <v>186</v>
      </c>
      <c r="D266" s="83">
        <v>0</v>
      </c>
      <c r="E266" s="84">
        <v>0</v>
      </c>
      <c r="F266" s="157">
        <v>0</v>
      </c>
    </row>
    <row r="267" spans="1:6" ht="15.75" thickBot="1" x14ac:dyDescent="0.3">
      <c r="A267" s="226" t="s">
        <v>987</v>
      </c>
      <c r="B267" s="227"/>
      <c r="C267" s="57" t="s">
        <v>478</v>
      </c>
      <c r="D267" s="62">
        <f t="shared" ref="D267:F267" si="18">SUM(D268:D287)</f>
        <v>0</v>
      </c>
      <c r="E267" s="62">
        <f t="shared" si="18"/>
        <v>37171.338000000003</v>
      </c>
      <c r="F267" s="64">
        <f t="shared" si="18"/>
        <v>0</v>
      </c>
    </row>
    <row r="268" spans="1:6" x14ac:dyDescent="0.25">
      <c r="A268" s="88">
        <v>1</v>
      </c>
      <c r="B268" s="228" t="s">
        <v>1085</v>
      </c>
      <c r="C268" s="89" t="s">
        <v>433</v>
      </c>
      <c r="D268" s="89">
        <v>0</v>
      </c>
      <c r="E268" s="90">
        <v>3500</v>
      </c>
      <c r="F268" s="155">
        <v>0</v>
      </c>
    </row>
    <row r="269" spans="1:6" x14ac:dyDescent="0.25">
      <c r="A269" s="72">
        <f>+A268+1</f>
        <v>2</v>
      </c>
      <c r="B269" s="229"/>
      <c r="C269" s="74" t="s">
        <v>435</v>
      </c>
      <c r="D269" s="74">
        <v>0</v>
      </c>
      <c r="E269" s="75">
        <v>3475</v>
      </c>
      <c r="F269" s="156">
        <v>0</v>
      </c>
    </row>
    <row r="270" spans="1:6" x14ac:dyDescent="0.25">
      <c r="A270" s="72">
        <f t="shared" ref="A270:A287" si="19">+A269+1</f>
        <v>3</v>
      </c>
      <c r="B270" s="229"/>
      <c r="C270" s="74" t="s">
        <v>435</v>
      </c>
      <c r="D270" s="74">
        <v>0</v>
      </c>
      <c r="E270" s="75">
        <v>3474</v>
      </c>
      <c r="F270" s="156">
        <v>0</v>
      </c>
    </row>
    <row r="271" spans="1:6" x14ac:dyDescent="0.25">
      <c r="A271" s="72">
        <f t="shared" si="19"/>
        <v>4</v>
      </c>
      <c r="B271" s="79" t="s">
        <v>676</v>
      </c>
      <c r="C271" s="79" t="s">
        <v>438</v>
      </c>
      <c r="D271" s="74">
        <v>0</v>
      </c>
      <c r="E271" s="75">
        <v>2199.96</v>
      </c>
      <c r="F271" s="156">
        <v>0</v>
      </c>
    </row>
    <row r="272" spans="1:6" x14ac:dyDescent="0.25">
      <c r="A272" s="72">
        <f t="shared" si="19"/>
        <v>5</v>
      </c>
      <c r="B272" s="79" t="s">
        <v>677</v>
      </c>
      <c r="C272" s="79" t="s">
        <v>440</v>
      </c>
      <c r="D272" s="74">
        <v>0</v>
      </c>
      <c r="E272" s="75">
        <v>0</v>
      </c>
      <c r="F272" s="156">
        <v>0</v>
      </c>
    </row>
    <row r="273" spans="1:6" x14ac:dyDescent="0.25">
      <c r="A273" s="72">
        <f t="shared" si="19"/>
        <v>6</v>
      </c>
      <c r="B273" s="79" t="s">
        <v>678</v>
      </c>
      <c r="C273" s="79" t="s">
        <v>442</v>
      </c>
      <c r="D273" s="74">
        <v>0</v>
      </c>
      <c r="E273" s="75">
        <v>0</v>
      </c>
      <c r="F273" s="156">
        <v>0</v>
      </c>
    </row>
    <row r="274" spans="1:6" x14ac:dyDescent="0.25">
      <c r="A274" s="72">
        <f t="shared" si="19"/>
        <v>7</v>
      </c>
      <c r="B274" s="79" t="s">
        <v>679</v>
      </c>
      <c r="C274" s="79" t="s">
        <v>438</v>
      </c>
      <c r="D274" s="74">
        <v>0</v>
      </c>
      <c r="E274" s="75">
        <v>3296.7</v>
      </c>
      <c r="F274" s="156">
        <v>0</v>
      </c>
    </row>
    <row r="275" spans="1:6" x14ac:dyDescent="0.25">
      <c r="A275" s="72">
        <f t="shared" si="19"/>
        <v>8</v>
      </c>
      <c r="B275" s="79" t="s">
        <v>680</v>
      </c>
      <c r="C275" s="79" t="s">
        <v>440</v>
      </c>
      <c r="D275" s="74">
        <v>0</v>
      </c>
      <c r="E275" s="75">
        <v>0</v>
      </c>
      <c r="F275" s="156">
        <v>0</v>
      </c>
    </row>
    <row r="276" spans="1:6" x14ac:dyDescent="0.25">
      <c r="A276" s="72">
        <f t="shared" si="19"/>
        <v>9</v>
      </c>
      <c r="B276" s="79" t="s">
        <v>681</v>
      </c>
      <c r="C276" s="79" t="s">
        <v>440</v>
      </c>
      <c r="D276" s="74">
        <v>0</v>
      </c>
      <c r="E276" s="75">
        <v>3299.4</v>
      </c>
      <c r="F276" s="156">
        <v>0</v>
      </c>
    </row>
    <row r="277" spans="1:6" x14ac:dyDescent="0.25">
      <c r="A277" s="72">
        <f t="shared" si="19"/>
        <v>10</v>
      </c>
      <c r="B277" s="79" t="s">
        <v>682</v>
      </c>
      <c r="C277" s="79" t="s">
        <v>440</v>
      </c>
      <c r="D277" s="74">
        <v>0</v>
      </c>
      <c r="E277" s="75">
        <v>3294</v>
      </c>
      <c r="F277" s="156">
        <v>0</v>
      </c>
    </row>
    <row r="278" spans="1:6" x14ac:dyDescent="0.25">
      <c r="A278" s="72">
        <f t="shared" si="19"/>
        <v>11</v>
      </c>
      <c r="B278" s="79" t="s">
        <v>683</v>
      </c>
      <c r="C278" s="79" t="s">
        <v>449</v>
      </c>
      <c r="D278" s="74">
        <v>0</v>
      </c>
      <c r="E278" s="75">
        <v>0</v>
      </c>
      <c r="F278" s="156">
        <v>0</v>
      </c>
    </row>
    <row r="279" spans="1:6" x14ac:dyDescent="0.25">
      <c r="A279" s="72">
        <f t="shared" si="19"/>
        <v>12</v>
      </c>
      <c r="B279" s="79" t="s">
        <v>684</v>
      </c>
      <c r="C279" s="79" t="s">
        <v>440</v>
      </c>
      <c r="D279" s="74">
        <v>0</v>
      </c>
      <c r="E279" s="75">
        <v>1500</v>
      </c>
      <c r="F279" s="156">
        <v>0</v>
      </c>
    </row>
    <row r="280" spans="1:6" x14ac:dyDescent="0.25">
      <c r="A280" s="72">
        <f t="shared" si="19"/>
        <v>13</v>
      </c>
      <c r="B280" s="79" t="s">
        <v>685</v>
      </c>
      <c r="C280" s="79" t="s">
        <v>440</v>
      </c>
      <c r="D280" s="74">
        <v>0</v>
      </c>
      <c r="E280" s="75">
        <v>3294</v>
      </c>
      <c r="F280" s="156">
        <v>0</v>
      </c>
    </row>
    <row r="281" spans="1:6" x14ac:dyDescent="0.25">
      <c r="A281" s="72">
        <f t="shared" si="19"/>
        <v>14</v>
      </c>
      <c r="B281" s="79" t="s">
        <v>686</v>
      </c>
      <c r="C281" s="79" t="s">
        <v>438</v>
      </c>
      <c r="D281" s="74">
        <v>0</v>
      </c>
      <c r="E281" s="75">
        <v>0</v>
      </c>
      <c r="F281" s="156">
        <v>0</v>
      </c>
    </row>
    <row r="282" spans="1:6" x14ac:dyDescent="0.25">
      <c r="A282" s="72">
        <f t="shared" si="19"/>
        <v>15</v>
      </c>
      <c r="B282" s="79" t="s">
        <v>687</v>
      </c>
      <c r="C282" s="79" t="s">
        <v>449</v>
      </c>
      <c r="D282" s="74">
        <v>0</v>
      </c>
      <c r="E282" s="75">
        <v>3299.94</v>
      </c>
      <c r="F282" s="156">
        <v>0</v>
      </c>
    </row>
    <row r="283" spans="1:6" x14ac:dyDescent="0.25">
      <c r="A283" s="72">
        <f t="shared" si="19"/>
        <v>16</v>
      </c>
      <c r="B283" s="79" t="s">
        <v>688</v>
      </c>
      <c r="C283" s="79" t="s">
        <v>442</v>
      </c>
      <c r="D283" s="74">
        <v>0</v>
      </c>
      <c r="E283" s="75">
        <v>0</v>
      </c>
      <c r="F283" s="156">
        <v>0</v>
      </c>
    </row>
    <row r="284" spans="1:6" x14ac:dyDescent="0.25">
      <c r="A284" s="72">
        <f t="shared" si="19"/>
        <v>17</v>
      </c>
      <c r="B284" s="79" t="s">
        <v>689</v>
      </c>
      <c r="C284" s="79" t="s">
        <v>440</v>
      </c>
      <c r="D284" s="74">
        <v>0</v>
      </c>
      <c r="E284" s="75">
        <v>3238.3380000000002</v>
      </c>
      <c r="F284" s="156">
        <v>0</v>
      </c>
    </row>
    <row r="285" spans="1:6" x14ac:dyDescent="0.25">
      <c r="A285" s="72">
        <f t="shared" si="19"/>
        <v>18</v>
      </c>
      <c r="B285" s="79" t="s">
        <v>690</v>
      </c>
      <c r="C285" s="79" t="s">
        <v>440</v>
      </c>
      <c r="D285" s="74">
        <v>0</v>
      </c>
      <c r="E285" s="75">
        <v>0</v>
      </c>
      <c r="F285" s="156">
        <v>0</v>
      </c>
    </row>
    <row r="286" spans="1:6" x14ac:dyDescent="0.25">
      <c r="A286" s="72">
        <f t="shared" si="19"/>
        <v>19</v>
      </c>
      <c r="B286" s="79" t="s">
        <v>691</v>
      </c>
      <c r="C286" s="79" t="s">
        <v>440</v>
      </c>
      <c r="D286" s="74">
        <v>0</v>
      </c>
      <c r="E286" s="75">
        <v>0</v>
      </c>
      <c r="F286" s="156">
        <v>0</v>
      </c>
    </row>
    <row r="287" spans="1:6" ht="15.75" thickBot="1" x14ac:dyDescent="0.3">
      <c r="A287" s="80">
        <f t="shared" si="19"/>
        <v>20</v>
      </c>
      <c r="B287" s="82" t="s">
        <v>692</v>
      </c>
      <c r="C287" s="82" t="s">
        <v>438</v>
      </c>
      <c r="D287" s="83">
        <v>0</v>
      </c>
      <c r="E287" s="84">
        <v>3300</v>
      </c>
      <c r="F287" s="157">
        <v>0</v>
      </c>
    </row>
    <row r="288" spans="1:6" ht="15.75" thickBot="1" x14ac:dyDescent="0.3">
      <c r="A288" s="226" t="s">
        <v>459</v>
      </c>
      <c r="B288" s="227"/>
      <c r="C288" s="57" t="s">
        <v>478</v>
      </c>
      <c r="D288" s="62">
        <f>SUM(D289:D291)</f>
        <v>0</v>
      </c>
      <c r="E288" s="62">
        <f>SUM(E289:E291)</f>
        <v>0</v>
      </c>
      <c r="F288" s="64">
        <f>SUM(F289:F291)</f>
        <v>0</v>
      </c>
    </row>
    <row r="289" spans="1:6" x14ac:dyDescent="0.25">
      <c r="A289" s="88">
        <v>1</v>
      </c>
      <c r="B289" s="228" t="s">
        <v>693</v>
      </c>
      <c r="C289" s="89" t="s">
        <v>168</v>
      </c>
      <c r="D289" s="89">
        <v>0</v>
      </c>
      <c r="E289" s="90">
        <v>0</v>
      </c>
      <c r="F289" s="155">
        <v>0</v>
      </c>
    </row>
    <row r="290" spans="1:6" x14ac:dyDescent="0.25">
      <c r="A290" s="72">
        <f>+A289+1</f>
        <v>2</v>
      </c>
      <c r="B290" s="229"/>
      <c r="C290" s="74" t="s">
        <v>178</v>
      </c>
      <c r="D290" s="74">
        <v>0</v>
      </c>
      <c r="E290" s="75">
        <v>0</v>
      </c>
      <c r="F290" s="156">
        <v>0</v>
      </c>
    </row>
    <row r="291" spans="1:6" ht="15.75" thickBot="1" x14ac:dyDescent="0.3">
      <c r="A291" s="102">
        <f>+A290+1</f>
        <v>3</v>
      </c>
      <c r="B291" s="230"/>
      <c r="C291" s="104" t="s">
        <v>178</v>
      </c>
      <c r="D291" s="104">
        <v>0</v>
      </c>
      <c r="E291" s="106">
        <v>0</v>
      </c>
      <c r="F291" s="168">
        <v>0</v>
      </c>
    </row>
  </sheetData>
  <mergeCells count="40">
    <mergeCell ref="A2:F2"/>
    <mergeCell ref="D3:F3"/>
    <mergeCell ref="A4:A5"/>
    <mergeCell ref="B4:B5"/>
    <mergeCell ref="C4:C5"/>
    <mergeCell ref="D4:F4"/>
    <mergeCell ref="B91:B93"/>
    <mergeCell ref="A7:F7"/>
    <mergeCell ref="A8:B8"/>
    <mergeCell ref="B9:B15"/>
    <mergeCell ref="A16:B16"/>
    <mergeCell ref="B17:B19"/>
    <mergeCell ref="B38:B40"/>
    <mergeCell ref="A54:B54"/>
    <mergeCell ref="B55:B57"/>
    <mergeCell ref="A71:B71"/>
    <mergeCell ref="B72:B74"/>
    <mergeCell ref="A90:B90"/>
    <mergeCell ref="B194:B196"/>
    <mergeCell ref="A105:B105"/>
    <mergeCell ref="B106:B108"/>
    <mergeCell ref="A123:B123"/>
    <mergeCell ref="B124:B126"/>
    <mergeCell ref="A143:B143"/>
    <mergeCell ref="A162:B162"/>
    <mergeCell ref="B163:B165"/>
    <mergeCell ref="A177:B177"/>
    <mergeCell ref="A178:A180"/>
    <mergeCell ref="B178:B180"/>
    <mergeCell ref="A193:B193"/>
    <mergeCell ref="A267:B267"/>
    <mergeCell ref="B268:B270"/>
    <mergeCell ref="A288:B288"/>
    <mergeCell ref="B289:B291"/>
    <mergeCell ref="B199:B204"/>
    <mergeCell ref="A226:B226"/>
    <mergeCell ref="B227:B229"/>
    <mergeCell ref="B242:B243"/>
    <mergeCell ref="A250:B250"/>
    <mergeCell ref="B251:B2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291"/>
  <sheetViews>
    <sheetView workbookViewId="0">
      <selection activeCell="A3" sqref="A3"/>
    </sheetView>
  </sheetViews>
  <sheetFormatPr defaultRowHeight="15" x14ac:dyDescent="0.25"/>
  <cols>
    <col min="1" max="1" width="5.5703125" style="169" customWidth="1"/>
    <col min="2" max="2" width="34.85546875" customWidth="1"/>
    <col min="3" max="3" width="25.28515625" customWidth="1"/>
    <col min="4" max="6" width="18.7109375" customWidth="1"/>
  </cols>
  <sheetData>
    <row r="1" spans="1:6" x14ac:dyDescent="0.25">
      <c r="A1"/>
    </row>
    <row r="2" spans="1:6" ht="63.75" customHeight="1" x14ac:dyDescent="0.25">
      <c r="A2" s="240" t="s">
        <v>1280</v>
      </c>
      <c r="B2" s="240"/>
      <c r="C2" s="240"/>
      <c r="D2" s="240"/>
      <c r="E2" s="240"/>
      <c r="F2" s="240"/>
    </row>
    <row r="3" spans="1:6" ht="15.75" thickBot="1" x14ac:dyDescent="0.3">
      <c r="A3" s="55"/>
      <c r="B3" s="55"/>
      <c r="C3" s="55"/>
      <c r="D3" s="253"/>
      <c r="E3" s="253"/>
      <c r="F3" s="253"/>
    </row>
    <row r="4" spans="1:6" x14ac:dyDescent="0.25">
      <c r="A4" s="254" t="s">
        <v>60</v>
      </c>
      <c r="B4" s="256" t="s">
        <v>694</v>
      </c>
      <c r="C4" s="256" t="s">
        <v>695</v>
      </c>
      <c r="D4" s="258" t="s">
        <v>1086</v>
      </c>
      <c r="E4" s="259"/>
      <c r="F4" s="260"/>
    </row>
    <row r="5" spans="1:6" ht="15.75" thickBot="1" x14ac:dyDescent="0.3">
      <c r="A5" s="255"/>
      <c r="B5" s="257"/>
      <c r="C5" s="257"/>
      <c r="D5" s="152" t="s">
        <v>1087</v>
      </c>
      <c r="E5" s="152" t="s">
        <v>1088</v>
      </c>
      <c r="F5" s="153" t="s">
        <v>1089</v>
      </c>
    </row>
    <row r="6" spans="1:6" ht="15.75" thickBot="1" x14ac:dyDescent="0.3">
      <c r="A6" s="61">
        <v>1</v>
      </c>
      <c r="B6" s="57">
        <v>2</v>
      </c>
      <c r="C6" s="57">
        <v>3</v>
      </c>
      <c r="D6" s="57">
        <v>4</v>
      </c>
      <c r="E6" s="57">
        <v>5</v>
      </c>
      <c r="F6" s="59">
        <v>6</v>
      </c>
    </row>
    <row r="7" spans="1:6" ht="15.75" thickBot="1" x14ac:dyDescent="0.3">
      <c r="A7" s="249" t="s">
        <v>708</v>
      </c>
      <c r="B7" s="250"/>
      <c r="C7" s="250"/>
      <c r="D7" s="250"/>
      <c r="E7" s="250"/>
      <c r="F7" s="251"/>
    </row>
    <row r="8" spans="1:6" ht="15.75" thickBot="1" x14ac:dyDescent="0.3">
      <c r="A8" s="226" t="s">
        <v>709</v>
      </c>
      <c r="B8" s="227"/>
      <c r="C8" s="57" t="s">
        <v>89</v>
      </c>
      <c r="D8" s="62">
        <f>SUM(D9:D15)</f>
        <v>0</v>
      </c>
      <c r="E8" s="62">
        <f>SUM(E9:E15)</f>
        <v>0</v>
      </c>
      <c r="F8" s="64">
        <f t="shared" ref="F8" si="0">SUM(F9:F28)</f>
        <v>6550</v>
      </c>
    </row>
    <row r="9" spans="1:6" x14ac:dyDescent="0.25">
      <c r="A9" s="88">
        <v>1</v>
      </c>
      <c r="B9" s="252" t="s">
        <v>709</v>
      </c>
      <c r="C9" s="154" t="s">
        <v>166</v>
      </c>
      <c r="D9" s="89">
        <v>0</v>
      </c>
      <c r="E9" s="90">
        <v>0</v>
      </c>
      <c r="F9" s="155">
        <v>0</v>
      </c>
    </row>
    <row r="10" spans="1:6" x14ac:dyDescent="0.25">
      <c r="A10" s="72">
        <f>+A9+1</f>
        <v>2</v>
      </c>
      <c r="B10" s="245"/>
      <c r="C10" s="73" t="s">
        <v>168</v>
      </c>
      <c r="D10" s="74">
        <v>0</v>
      </c>
      <c r="E10" s="75">
        <v>0</v>
      </c>
      <c r="F10" s="156">
        <v>1120</v>
      </c>
    </row>
    <row r="11" spans="1:6" x14ac:dyDescent="0.25">
      <c r="A11" s="72">
        <f t="shared" ref="A11:A15" si="1">+A10+1</f>
        <v>3</v>
      </c>
      <c r="B11" s="245"/>
      <c r="C11" s="73" t="s">
        <v>168</v>
      </c>
      <c r="D11" s="74">
        <v>0</v>
      </c>
      <c r="E11" s="75">
        <v>0</v>
      </c>
      <c r="F11" s="156">
        <v>1185</v>
      </c>
    </row>
    <row r="12" spans="1:6" x14ac:dyDescent="0.25">
      <c r="A12" s="72">
        <f t="shared" si="1"/>
        <v>4</v>
      </c>
      <c r="B12" s="245"/>
      <c r="C12" s="73" t="s">
        <v>168</v>
      </c>
      <c r="D12" s="74">
        <v>0</v>
      </c>
      <c r="E12" s="75">
        <v>0</v>
      </c>
      <c r="F12" s="156">
        <v>1875</v>
      </c>
    </row>
    <row r="13" spans="1:6" x14ac:dyDescent="0.25">
      <c r="A13" s="72">
        <f t="shared" si="1"/>
        <v>5</v>
      </c>
      <c r="B13" s="245"/>
      <c r="C13" s="73" t="s">
        <v>168</v>
      </c>
      <c r="D13" s="74">
        <v>0</v>
      </c>
      <c r="E13" s="75">
        <v>0</v>
      </c>
      <c r="F13" s="156">
        <v>1185</v>
      </c>
    </row>
    <row r="14" spans="1:6" x14ac:dyDescent="0.25">
      <c r="A14" s="72">
        <f t="shared" si="1"/>
        <v>6</v>
      </c>
      <c r="B14" s="245"/>
      <c r="C14" s="73" t="s">
        <v>168</v>
      </c>
      <c r="D14" s="74">
        <v>0</v>
      </c>
      <c r="E14" s="75">
        <v>0</v>
      </c>
      <c r="F14" s="156">
        <v>1185</v>
      </c>
    </row>
    <row r="15" spans="1:6" ht="15.75" thickBot="1" x14ac:dyDescent="0.3">
      <c r="A15" s="80">
        <f t="shared" si="1"/>
        <v>7</v>
      </c>
      <c r="B15" s="246"/>
      <c r="C15" s="81" t="s">
        <v>171</v>
      </c>
      <c r="D15" s="83">
        <v>0</v>
      </c>
      <c r="E15" s="84">
        <v>0</v>
      </c>
      <c r="F15" s="157">
        <v>0</v>
      </c>
    </row>
    <row r="16" spans="1:6" ht="15.75" thickBot="1" x14ac:dyDescent="0.3">
      <c r="A16" s="226" t="s">
        <v>940</v>
      </c>
      <c r="B16" s="227"/>
      <c r="C16" s="57" t="s">
        <v>89</v>
      </c>
      <c r="D16" s="62">
        <f t="shared" ref="D16:F16" si="2">SUM(D17:D36)</f>
        <v>3450</v>
      </c>
      <c r="E16" s="62">
        <f t="shared" si="2"/>
        <v>10200</v>
      </c>
      <c r="F16" s="64">
        <f t="shared" si="2"/>
        <v>0</v>
      </c>
    </row>
    <row r="17" spans="1:6" x14ac:dyDescent="0.25">
      <c r="A17" s="88">
        <v>1</v>
      </c>
      <c r="B17" s="228" t="s">
        <v>714</v>
      </c>
      <c r="C17" s="89" t="s">
        <v>175</v>
      </c>
      <c r="D17" s="89">
        <v>0</v>
      </c>
      <c r="E17" s="90">
        <v>1100</v>
      </c>
      <c r="F17" s="155">
        <v>0</v>
      </c>
    </row>
    <row r="18" spans="1:6" x14ac:dyDescent="0.25">
      <c r="A18" s="72">
        <f>+A17+1</f>
        <v>2</v>
      </c>
      <c r="B18" s="229"/>
      <c r="C18" s="74" t="s">
        <v>177</v>
      </c>
      <c r="D18" s="158">
        <v>3450</v>
      </c>
      <c r="E18" s="75">
        <v>0</v>
      </c>
      <c r="F18" s="156">
        <v>0</v>
      </c>
    </row>
    <row r="19" spans="1:6" x14ac:dyDescent="0.25">
      <c r="A19" s="72">
        <f t="shared" ref="A19:A36" si="3">+A18+1</f>
        <v>3</v>
      </c>
      <c r="B19" s="229"/>
      <c r="C19" s="74" t="s">
        <v>178</v>
      </c>
      <c r="D19" s="74">
        <v>0</v>
      </c>
      <c r="E19" s="75">
        <v>9100</v>
      </c>
      <c r="F19" s="156">
        <v>0</v>
      </c>
    </row>
    <row r="20" spans="1:6" x14ac:dyDescent="0.25">
      <c r="A20" s="72">
        <f t="shared" si="3"/>
        <v>4</v>
      </c>
      <c r="B20" s="79" t="s">
        <v>1090</v>
      </c>
      <c r="C20" s="79" t="s">
        <v>178</v>
      </c>
      <c r="D20" s="74">
        <v>0</v>
      </c>
      <c r="E20" s="75">
        <v>0</v>
      </c>
      <c r="F20" s="156">
        <v>0</v>
      </c>
    </row>
    <row r="21" spans="1:6" x14ac:dyDescent="0.25">
      <c r="A21" s="72">
        <f t="shared" si="3"/>
        <v>5</v>
      </c>
      <c r="B21" s="79" t="s">
        <v>1091</v>
      </c>
      <c r="C21" s="79" t="s">
        <v>181</v>
      </c>
      <c r="D21" s="74">
        <v>0</v>
      </c>
      <c r="E21" s="75">
        <v>0</v>
      </c>
      <c r="F21" s="156">
        <v>0</v>
      </c>
    </row>
    <row r="22" spans="1:6" x14ac:dyDescent="0.25">
      <c r="A22" s="72">
        <f t="shared" si="3"/>
        <v>6</v>
      </c>
      <c r="B22" s="79" t="s">
        <v>1091</v>
      </c>
      <c r="C22" s="79" t="s">
        <v>182</v>
      </c>
      <c r="D22" s="74">
        <v>0</v>
      </c>
      <c r="E22" s="75">
        <v>0</v>
      </c>
      <c r="F22" s="156">
        <v>0</v>
      </c>
    </row>
    <row r="23" spans="1:6" x14ac:dyDescent="0.25">
      <c r="A23" s="72">
        <f t="shared" si="3"/>
        <v>7</v>
      </c>
      <c r="B23" s="79" t="s">
        <v>1092</v>
      </c>
      <c r="C23" s="79" t="s">
        <v>184</v>
      </c>
      <c r="D23" s="74">
        <v>0</v>
      </c>
      <c r="E23" s="75">
        <v>0</v>
      </c>
      <c r="F23" s="156">
        <v>0</v>
      </c>
    </row>
    <row r="24" spans="1:6" x14ac:dyDescent="0.25">
      <c r="A24" s="72">
        <f t="shared" si="3"/>
        <v>8</v>
      </c>
      <c r="B24" s="79" t="s">
        <v>1093</v>
      </c>
      <c r="C24" s="79" t="s">
        <v>186</v>
      </c>
      <c r="D24" s="74">
        <v>0</v>
      </c>
      <c r="E24" s="75">
        <v>0</v>
      </c>
      <c r="F24" s="156">
        <v>0</v>
      </c>
    </row>
    <row r="25" spans="1:6" x14ac:dyDescent="0.25">
      <c r="A25" s="72">
        <f t="shared" si="3"/>
        <v>9</v>
      </c>
      <c r="B25" s="79" t="s">
        <v>1094</v>
      </c>
      <c r="C25" s="79" t="s">
        <v>186</v>
      </c>
      <c r="D25" s="74">
        <v>0</v>
      </c>
      <c r="E25" s="75">
        <v>0</v>
      </c>
      <c r="F25" s="156">
        <v>0</v>
      </c>
    </row>
    <row r="26" spans="1:6" x14ac:dyDescent="0.25">
      <c r="A26" s="72">
        <f t="shared" si="3"/>
        <v>10</v>
      </c>
      <c r="B26" s="79" t="s">
        <v>1095</v>
      </c>
      <c r="C26" s="79" t="s">
        <v>186</v>
      </c>
      <c r="D26" s="74">
        <v>0</v>
      </c>
      <c r="E26" s="75">
        <v>0</v>
      </c>
      <c r="F26" s="156">
        <v>0</v>
      </c>
    </row>
    <row r="27" spans="1:6" x14ac:dyDescent="0.25">
      <c r="A27" s="72">
        <f t="shared" si="3"/>
        <v>11</v>
      </c>
      <c r="B27" s="79" t="s">
        <v>1096</v>
      </c>
      <c r="C27" s="79" t="s">
        <v>182</v>
      </c>
      <c r="D27" s="74">
        <v>0</v>
      </c>
      <c r="E27" s="75">
        <v>0</v>
      </c>
      <c r="F27" s="156">
        <v>0</v>
      </c>
    </row>
    <row r="28" spans="1:6" x14ac:dyDescent="0.25">
      <c r="A28" s="72">
        <f t="shared" si="3"/>
        <v>12</v>
      </c>
      <c r="B28" s="79" t="s">
        <v>1097</v>
      </c>
      <c r="C28" s="79" t="s">
        <v>186</v>
      </c>
      <c r="D28" s="74">
        <v>0</v>
      </c>
      <c r="E28" s="75">
        <v>0</v>
      </c>
      <c r="F28" s="156">
        <v>0</v>
      </c>
    </row>
    <row r="29" spans="1:6" x14ac:dyDescent="0.25">
      <c r="A29" s="72">
        <f t="shared" si="3"/>
        <v>13</v>
      </c>
      <c r="B29" s="79" t="s">
        <v>1098</v>
      </c>
      <c r="C29" s="79" t="s">
        <v>186</v>
      </c>
      <c r="D29" s="74">
        <v>0</v>
      </c>
      <c r="E29" s="75">
        <v>0</v>
      </c>
      <c r="F29" s="156">
        <v>0</v>
      </c>
    </row>
    <row r="30" spans="1:6" x14ac:dyDescent="0.25">
      <c r="A30" s="72">
        <f t="shared" si="3"/>
        <v>14</v>
      </c>
      <c r="B30" s="79" t="s">
        <v>1099</v>
      </c>
      <c r="C30" s="79" t="s">
        <v>186</v>
      </c>
      <c r="D30" s="74">
        <v>0</v>
      </c>
      <c r="E30" s="75">
        <v>0</v>
      </c>
      <c r="F30" s="156">
        <v>0</v>
      </c>
    </row>
    <row r="31" spans="1:6" x14ac:dyDescent="0.25">
      <c r="A31" s="72">
        <f t="shared" si="3"/>
        <v>15</v>
      </c>
      <c r="B31" s="79" t="s">
        <v>1100</v>
      </c>
      <c r="C31" s="79" t="s">
        <v>182</v>
      </c>
      <c r="D31" s="74">
        <v>0</v>
      </c>
      <c r="E31" s="75">
        <v>0</v>
      </c>
      <c r="F31" s="156">
        <v>0</v>
      </c>
    </row>
    <row r="32" spans="1:6" x14ac:dyDescent="0.25">
      <c r="A32" s="72">
        <f t="shared" si="3"/>
        <v>16</v>
      </c>
      <c r="B32" s="79" t="s">
        <v>1101</v>
      </c>
      <c r="C32" s="79" t="s">
        <v>186</v>
      </c>
      <c r="D32" s="74">
        <v>0</v>
      </c>
      <c r="E32" s="75">
        <v>0</v>
      </c>
      <c r="F32" s="156">
        <v>0</v>
      </c>
    </row>
    <row r="33" spans="1:6" x14ac:dyDescent="0.25">
      <c r="A33" s="72">
        <f t="shared" si="3"/>
        <v>17</v>
      </c>
      <c r="B33" s="79" t="s">
        <v>1102</v>
      </c>
      <c r="C33" s="79" t="s">
        <v>178</v>
      </c>
      <c r="D33" s="74">
        <v>0</v>
      </c>
      <c r="E33" s="75">
        <v>0</v>
      </c>
      <c r="F33" s="156">
        <v>0</v>
      </c>
    </row>
    <row r="34" spans="1:6" x14ac:dyDescent="0.25">
      <c r="A34" s="72">
        <f t="shared" si="3"/>
        <v>18</v>
      </c>
      <c r="B34" s="79" t="s">
        <v>1103</v>
      </c>
      <c r="C34" s="79" t="s">
        <v>182</v>
      </c>
      <c r="D34" s="74">
        <v>0</v>
      </c>
      <c r="E34" s="75">
        <v>0</v>
      </c>
      <c r="F34" s="156">
        <v>0</v>
      </c>
    </row>
    <row r="35" spans="1:6" x14ac:dyDescent="0.25">
      <c r="A35" s="72">
        <f t="shared" si="3"/>
        <v>19</v>
      </c>
      <c r="B35" s="79" t="s">
        <v>1104</v>
      </c>
      <c r="C35" s="79" t="s">
        <v>186</v>
      </c>
      <c r="D35" s="74">
        <v>0</v>
      </c>
      <c r="E35" s="75">
        <v>0</v>
      </c>
      <c r="F35" s="156">
        <v>0</v>
      </c>
    </row>
    <row r="36" spans="1:6" ht="15.75" thickBot="1" x14ac:dyDescent="0.3">
      <c r="A36" s="72">
        <f t="shared" si="3"/>
        <v>20</v>
      </c>
      <c r="B36" s="79" t="s">
        <v>1105</v>
      </c>
      <c r="C36" s="79" t="s">
        <v>186</v>
      </c>
      <c r="D36" s="74">
        <v>0</v>
      </c>
      <c r="E36" s="75">
        <v>0</v>
      </c>
      <c r="F36" s="156">
        <v>0</v>
      </c>
    </row>
    <row r="37" spans="1:6" ht="15.75" thickBot="1" x14ac:dyDescent="0.3">
      <c r="A37" s="61"/>
      <c r="B37" s="57"/>
      <c r="C37" s="57" t="s">
        <v>89</v>
      </c>
      <c r="D37" s="62">
        <f>SUM(D38:D53)</f>
        <v>13756</v>
      </c>
      <c r="E37" s="62">
        <f>SUM(E38:E53)</f>
        <v>1480</v>
      </c>
      <c r="F37" s="64">
        <f>SUM(F38:F53)</f>
        <v>12276</v>
      </c>
    </row>
    <row r="38" spans="1:6" x14ac:dyDescent="0.25">
      <c r="A38" s="159">
        <v>1</v>
      </c>
      <c r="B38" s="248" t="s">
        <v>732</v>
      </c>
      <c r="C38" s="89" t="s">
        <v>201</v>
      </c>
      <c r="D38" s="90">
        <f>E38+F38</f>
        <v>9430</v>
      </c>
      <c r="E38" s="90">
        <v>670</v>
      </c>
      <c r="F38" s="155">
        <f>9430-670</f>
        <v>8760</v>
      </c>
    </row>
    <row r="39" spans="1:6" x14ac:dyDescent="0.25">
      <c r="A39" s="72">
        <f>+A38+1</f>
        <v>2</v>
      </c>
      <c r="B39" s="248"/>
      <c r="C39" s="74" t="s">
        <v>202</v>
      </c>
      <c r="D39" s="75">
        <f t="shared" ref="D39:D53" si="4">E39+F39</f>
        <v>1118</v>
      </c>
      <c r="E39" s="75">
        <v>342</v>
      </c>
      <c r="F39" s="156">
        <v>776</v>
      </c>
    </row>
    <row r="40" spans="1:6" x14ac:dyDescent="0.25">
      <c r="A40" s="72">
        <f t="shared" ref="A40:A53" si="5">+A39+1</f>
        <v>3</v>
      </c>
      <c r="B40" s="228"/>
      <c r="C40" s="74" t="s">
        <v>202</v>
      </c>
      <c r="D40" s="75">
        <f t="shared" si="4"/>
        <v>3208</v>
      </c>
      <c r="E40" s="75">
        <v>468</v>
      </c>
      <c r="F40" s="156">
        <v>2740</v>
      </c>
    </row>
    <row r="41" spans="1:6" x14ac:dyDescent="0.25">
      <c r="A41" s="72">
        <f t="shared" si="5"/>
        <v>4</v>
      </c>
      <c r="B41" s="79" t="s">
        <v>998</v>
      </c>
      <c r="C41" s="74" t="s">
        <v>202</v>
      </c>
      <c r="D41" s="75">
        <f t="shared" si="4"/>
        <v>0</v>
      </c>
      <c r="E41" s="75">
        <v>0</v>
      </c>
      <c r="F41" s="156">
        <v>0</v>
      </c>
    </row>
    <row r="42" spans="1:6" x14ac:dyDescent="0.25">
      <c r="A42" s="72">
        <f t="shared" si="5"/>
        <v>5</v>
      </c>
      <c r="B42" s="79" t="s">
        <v>999</v>
      </c>
      <c r="C42" s="79" t="s">
        <v>206</v>
      </c>
      <c r="D42" s="75">
        <f t="shared" si="4"/>
        <v>0</v>
      </c>
      <c r="E42" s="75">
        <v>0</v>
      </c>
      <c r="F42" s="156">
        <v>0</v>
      </c>
    </row>
    <row r="43" spans="1:6" x14ac:dyDescent="0.25">
      <c r="A43" s="72">
        <f t="shared" si="5"/>
        <v>6</v>
      </c>
      <c r="B43" s="79" t="s">
        <v>1000</v>
      </c>
      <c r="C43" s="79"/>
      <c r="D43" s="75">
        <f t="shared" si="4"/>
        <v>0</v>
      </c>
      <c r="E43" s="75">
        <v>0</v>
      </c>
      <c r="F43" s="156">
        <v>0</v>
      </c>
    </row>
    <row r="44" spans="1:6" x14ac:dyDescent="0.25">
      <c r="A44" s="72">
        <f t="shared" si="5"/>
        <v>7</v>
      </c>
      <c r="B44" s="79" t="s">
        <v>1001</v>
      </c>
      <c r="C44" s="79" t="s">
        <v>206</v>
      </c>
      <c r="D44" s="75">
        <f t="shared" si="4"/>
        <v>0</v>
      </c>
      <c r="E44" s="75">
        <v>0</v>
      </c>
      <c r="F44" s="156">
        <v>0</v>
      </c>
    </row>
    <row r="45" spans="1:6" x14ac:dyDescent="0.25">
      <c r="A45" s="72">
        <f t="shared" si="5"/>
        <v>8</v>
      </c>
      <c r="B45" s="79" t="s">
        <v>1002</v>
      </c>
      <c r="C45" s="79"/>
      <c r="D45" s="75">
        <f t="shared" si="4"/>
        <v>0</v>
      </c>
      <c r="E45" s="75">
        <v>0</v>
      </c>
      <c r="F45" s="156">
        <v>0</v>
      </c>
    </row>
    <row r="46" spans="1:6" x14ac:dyDescent="0.25">
      <c r="A46" s="72">
        <f t="shared" si="5"/>
        <v>9</v>
      </c>
      <c r="B46" s="79" t="s">
        <v>1003</v>
      </c>
      <c r="C46" s="79" t="s">
        <v>211</v>
      </c>
      <c r="D46" s="75">
        <f t="shared" si="4"/>
        <v>0</v>
      </c>
      <c r="E46" s="75">
        <v>0</v>
      </c>
      <c r="F46" s="156">
        <v>0</v>
      </c>
    </row>
    <row r="47" spans="1:6" x14ac:dyDescent="0.25">
      <c r="A47" s="72">
        <f t="shared" si="5"/>
        <v>10</v>
      </c>
      <c r="B47" s="79" t="s">
        <v>1004</v>
      </c>
      <c r="C47" s="79" t="s">
        <v>206</v>
      </c>
      <c r="D47" s="75">
        <f t="shared" si="4"/>
        <v>0</v>
      </c>
      <c r="E47" s="75">
        <v>0</v>
      </c>
      <c r="F47" s="156">
        <v>0</v>
      </c>
    </row>
    <row r="48" spans="1:6" x14ac:dyDescent="0.25">
      <c r="A48" s="72">
        <f t="shared" si="5"/>
        <v>11</v>
      </c>
      <c r="B48" s="79" t="s">
        <v>1005</v>
      </c>
      <c r="C48" s="79" t="s">
        <v>206</v>
      </c>
      <c r="D48" s="75">
        <f t="shared" si="4"/>
        <v>0</v>
      </c>
      <c r="E48" s="75">
        <v>0</v>
      </c>
      <c r="F48" s="156">
        <v>0</v>
      </c>
    </row>
    <row r="49" spans="1:6" x14ac:dyDescent="0.25">
      <c r="A49" s="72">
        <f t="shared" si="5"/>
        <v>12</v>
      </c>
      <c r="B49" s="79" t="s">
        <v>1006</v>
      </c>
      <c r="C49" s="79" t="s">
        <v>215</v>
      </c>
      <c r="D49" s="75">
        <f t="shared" si="4"/>
        <v>0</v>
      </c>
      <c r="E49" s="75">
        <v>0</v>
      </c>
      <c r="F49" s="156">
        <v>0</v>
      </c>
    </row>
    <row r="50" spans="1:6" x14ac:dyDescent="0.25">
      <c r="A50" s="72">
        <f t="shared" si="5"/>
        <v>13</v>
      </c>
      <c r="B50" s="79" t="s">
        <v>1007</v>
      </c>
      <c r="C50" s="79" t="s">
        <v>206</v>
      </c>
      <c r="D50" s="75">
        <f t="shared" si="4"/>
        <v>0</v>
      </c>
      <c r="E50" s="75">
        <v>0</v>
      </c>
      <c r="F50" s="156">
        <v>0</v>
      </c>
    </row>
    <row r="51" spans="1:6" x14ac:dyDescent="0.25">
      <c r="A51" s="72">
        <f t="shared" si="5"/>
        <v>14</v>
      </c>
      <c r="B51" s="79" t="s">
        <v>1008</v>
      </c>
      <c r="C51" s="79" t="s">
        <v>206</v>
      </c>
      <c r="D51" s="75">
        <f t="shared" si="4"/>
        <v>0</v>
      </c>
      <c r="E51" s="75">
        <v>0</v>
      </c>
      <c r="F51" s="156">
        <v>0</v>
      </c>
    </row>
    <row r="52" spans="1:6" x14ac:dyDescent="0.25">
      <c r="A52" s="72">
        <f t="shared" si="5"/>
        <v>15</v>
      </c>
      <c r="B52" s="79" t="s">
        <v>1009</v>
      </c>
      <c r="C52" s="79" t="s">
        <v>206</v>
      </c>
      <c r="D52" s="75">
        <f t="shared" si="4"/>
        <v>0</v>
      </c>
      <c r="E52" s="75">
        <v>0</v>
      </c>
      <c r="F52" s="156">
        <v>0</v>
      </c>
    </row>
    <row r="53" spans="1:6" ht="15.75" thickBot="1" x14ac:dyDescent="0.3">
      <c r="A53" s="72">
        <f t="shared" si="5"/>
        <v>16</v>
      </c>
      <c r="B53" s="79" t="s">
        <v>1010</v>
      </c>
      <c r="C53" s="79" t="s">
        <v>206</v>
      </c>
      <c r="D53" s="75">
        <f t="shared" si="4"/>
        <v>0</v>
      </c>
      <c r="E53" s="75">
        <v>0</v>
      </c>
      <c r="F53" s="156">
        <v>0</v>
      </c>
    </row>
    <row r="54" spans="1:6" ht="15.75" thickBot="1" x14ac:dyDescent="0.3">
      <c r="A54" s="226" t="s">
        <v>220</v>
      </c>
      <c r="B54" s="227"/>
      <c r="C54" s="57" t="s">
        <v>89</v>
      </c>
      <c r="D54" s="62">
        <f t="shared" ref="D54:F54" si="6">SUM(D55:D74)</f>
        <v>0</v>
      </c>
      <c r="E54" s="62">
        <f t="shared" si="6"/>
        <v>0</v>
      </c>
      <c r="F54" s="64">
        <f t="shared" si="6"/>
        <v>4500</v>
      </c>
    </row>
    <row r="55" spans="1:6" x14ac:dyDescent="0.25">
      <c r="A55" s="88">
        <v>1</v>
      </c>
      <c r="B55" s="228" t="s">
        <v>746</v>
      </c>
      <c r="C55" s="114" t="s">
        <v>222</v>
      </c>
      <c r="D55" s="89">
        <v>0</v>
      </c>
      <c r="E55" s="89">
        <v>0</v>
      </c>
      <c r="F55" s="160">
        <v>0</v>
      </c>
    </row>
    <row r="56" spans="1:6" x14ac:dyDescent="0.25">
      <c r="A56" s="72">
        <f>+A55+1</f>
        <v>2</v>
      </c>
      <c r="B56" s="229"/>
      <c r="C56" s="115" t="s">
        <v>223</v>
      </c>
      <c r="D56" s="74">
        <v>0</v>
      </c>
      <c r="E56" s="74">
        <v>0</v>
      </c>
      <c r="F56" s="161">
        <v>0</v>
      </c>
    </row>
    <row r="57" spans="1:6" x14ac:dyDescent="0.25">
      <c r="A57" s="72">
        <f t="shared" ref="A57:A70" si="7">+A56+1</f>
        <v>3</v>
      </c>
      <c r="B57" s="229"/>
      <c r="C57" s="115" t="s">
        <v>223</v>
      </c>
      <c r="D57" s="74">
        <v>0</v>
      </c>
      <c r="E57" s="74">
        <v>0</v>
      </c>
      <c r="F57" s="156">
        <v>4500</v>
      </c>
    </row>
    <row r="58" spans="1:6" x14ac:dyDescent="0.25">
      <c r="A58" s="72">
        <f t="shared" si="7"/>
        <v>4</v>
      </c>
      <c r="B58" s="79" t="s">
        <v>1106</v>
      </c>
      <c r="C58" s="79" t="s">
        <v>186</v>
      </c>
      <c r="D58" s="74">
        <v>0</v>
      </c>
      <c r="E58" s="74">
        <v>0</v>
      </c>
      <c r="F58" s="161">
        <v>0</v>
      </c>
    </row>
    <row r="59" spans="1:6" x14ac:dyDescent="0.25">
      <c r="A59" s="72">
        <f t="shared" si="7"/>
        <v>5</v>
      </c>
      <c r="B59" s="79" t="s">
        <v>1107</v>
      </c>
      <c r="C59" s="79" t="s">
        <v>186</v>
      </c>
      <c r="D59" s="74">
        <v>0</v>
      </c>
      <c r="E59" s="74">
        <v>0</v>
      </c>
      <c r="F59" s="161">
        <v>0</v>
      </c>
    </row>
    <row r="60" spans="1:6" x14ac:dyDescent="0.25">
      <c r="A60" s="72">
        <f t="shared" si="7"/>
        <v>6</v>
      </c>
      <c r="B60" s="79" t="s">
        <v>1108</v>
      </c>
      <c r="C60" s="79" t="s">
        <v>186</v>
      </c>
      <c r="D60" s="74">
        <v>0</v>
      </c>
      <c r="E60" s="74">
        <v>0</v>
      </c>
      <c r="F60" s="161">
        <v>0</v>
      </c>
    </row>
    <row r="61" spans="1:6" x14ac:dyDescent="0.25">
      <c r="A61" s="72">
        <f t="shared" si="7"/>
        <v>7</v>
      </c>
      <c r="B61" s="79" t="s">
        <v>1109</v>
      </c>
      <c r="C61" s="79" t="s">
        <v>186</v>
      </c>
      <c r="D61" s="74">
        <v>0</v>
      </c>
      <c r="E61" s="74">
        <v>0</v>
      </c>
      <c r="F61" s="161">
        <v>0</v>
      </c>
    </row>
    <row r="62" spans="1:6" x14ac:dyDescent="0.25">
      <c r="A62" s="72">
        <f t="shared" si="7"/>
        <v>8</v>
      </c>
      <c r="B62" s="79" t="s">
        <v>1110</v>
      </c>
      <c r="C62" s="79" t="s">
        <v>186</v>
      </c>
      <c r="D62" s="74">
        <v>0</v>
      </c>
      <c r="E62" s="74">
        <v>0</v>
      </c>
      <c r="F62" s="161">
        <v>0</v>
      </c>
    </row>
    <row r="63" spans="1:6" x14ac:dyDescent="0.25">
      <c r="A63" s="72">
        <f t="shared" si="7"/>
        <v>9</v>
      </c>
      <c r="B63" s="79" t="s">
        <v>1111</v>
      </c>
      <c r="C63" s="79" t="s">
        <v>186</v>
      </c>
      <c r="D63" s="74">
        <v>0</v>
      </c>
      <c r="E63" s="74">
        <v>0</v>
      </c>
      <c r="F63" s="161">
        <v>0</v>
      </c>
    </row>
    <row r="64" spans="1:6" x14ac:dyDescent="0.25">
      <c r="A64" s="72">
        <f t="shared" si="7"/>
        <v>10</v>
      </c>
      <c r="B64" s="79" t="s">
        <v>1112</v>
      </c>
      <c r="C64" s="79" t="s">
        <v>186</v>
      </c>
      <c r="D64" s="74">
        <v>0</v>
      </c>
      <c r="E64" s="74">
        <v>0</v>
      </c>
      <c r="F64" s="161">
        <v>0</v>
      </c>
    </row>
    <row r="65" spans="1:6" x14ac:dyDescent="0.25">
      <c r="A65" s="72">
        <f t="shared" si="7"/>
        <v>11</v>
      </c>
      <c r="B65" s="79" t="s">
        <v>1113</v>
      </c>
      <c r="C65" s="79" t="s">
        <v>186</v>
      </c>
      <c r="D65" s="74">
        <v>0</v>
      </c>
      <c r="E65" s="74">
        <v>0</v>
      </c>
      <c r="F65" s="161">
        <v>0</v>
      </c>
    </row>
    <row r="66" spans="1:6" x14ac:dyDescent="0.25">
      <c r="A66" s="72">
        <f t="shared" si="7"/>
        <v>12</v>
      </c>
      <c r="B66" s="79" t="s">
        <v>1114</v>
      </c>
      <c r="C66" s="79" t="s">
        <v>186</v>
      </c>
      <c r="D66" s="74">
        <v>0</v>
      </c>
      <c r="E66" s="74">
        <v>0</v>
      </c>
      <c r="F66" s="161">
        <v>0</v>
      </c>
    </row>
    <row r="67" spans="1:6" x14ac:dyDescent="0.25">
      <c r="A67" s="72">
        <f t="shared" si="7"/>
        <v>13</v>
      </c>
      <c r="B67" s="79" t="s">
        <v>1115</v>
      </c>
      <c r="C67" s="79" t="s">
        <v>186</v>
      </c>
      <c r="D67" s="74">
        <v>0</v>
      </c>
      <c r="E67" s="74">
        <v>0</v>
      </c>
      <c r="F67" s="161">
        <v>0</v>
      </c>
    </row>
    <row r="68" spans="1:6" x14ac:dyDescent="0.25">
      <c r="A68" s="72">
        <f t="shared" si="7"/>
        <v>14</v>
      </c>
      <c r="B68" s="79" t="s">
        <v>1116</v>
      </c>
      <c r="C68" s="79" t="s">
        <v>186</v>
      </c>
      <c r="D68" s="74">
        <v>0</v>
      </c>
      <c r="E68" s="74">
        <v>0</v>
      </c>
      <c r="F68" s="161">
        <v>0</v>
      </c>
    </row>
    <row r="69" spans="1:6" x14ac:dyDescent="0.25">
      <c r="A69" s="72">
        <f t="shared" si="7"/>
        <v>15</v>
      </c>
      <c r="B69" s="79" t="s">
        <v>1117</v>
      </c>
      <c r="C69" s="79" t="s">
        <v>186</v>
      </c>
      <c r="D69" s="74">
        <v>0</v>
      </c>
      <c r="E69" s="74">
        <v>0</v>
      </c>
      <c r="F69" s="161">
        <v>0</v>
      </c>
    </row>
    <row r="70" spans="1:6" ht="15.75" thickBot="1" x14ac:dyDescent="0.3">
      <c r="A70" s="80">
        <f t="shared" si="7"/>
        <v>16</v>
      </c>
      <c r="B70" s="82" t="s">
        <v>1118</v>
      </c>
      <c r="C70" s="82" t="s">
        <v>186</v>
      </c>
      <c r="D70" s="83">
        <v>0</v>
      </c>
      <c r="E70" s="83">
        <v>0</v>
      </c>
      <c r="F70" s="162">
        <v>0</v>
      </c>
    </row>
    <row r="71" spans="1:6" ht="15.75" thickBot="1" x14ac:dyDescent="0.3">
      <c r="A71" s="226" t="s">
        <v>237</v>
      </c>
      <c r="B71" s="227"/>
      <c r="C71" s="57" t="s">
        <v>89</v>
      </c>
      <c r="D71" s="62">
        <f>SUM(D72:D89)</f>
        <v>0</v>
      </c>
      <c r="E71" s="62">
        <f>SUM(E72:E89)</f>
        <v>0</v>
      </c>
      <c r="F71" s="64">
        <f>SUM(F72:F89)</f>
        <v>0</v>
      </c>
    </row>
    <row r="72" spans="1:6" x14ac:dyDescent="0.25">
      <c r="A72" s="88">
        <v>1</v>
      </c>
      <c r="B72" s="228" t="s">
        <v>237</v>
      </c>
      <c r="C72" s="89" t="s">
        <v>238</v>
      </c>
      <c r="D72" s="89">
        <v>0</v>
      </c>
      <c r="E72" s="90">
        <v>0</v>
      </c>
      <c r="F72" s="155">
        <v>0</v>
      </c>
    </row>
    <row r="73" spans="1:6" x14ac:dyDescent="0.25">
      <c r="A73" s="72">
        <f>+A72+1</f>
        <v>2</v>
      </c>
      <c r="B73" s="229"/>
      <c r="C73" s="74" t="s">
        <v>178</v>
      </c>
      <c r="D73" s="74">
        <v>0</v>
      </c>
      <c r="E73" s="75">
        <v>0</v>
      </c>
      <c r="F73" s="156">
        <v>0</v>
      </c>
    </row>
    <row r="74" spans="1:6" x14ac:dyDescent="0.25">
      <c r="A74" s="72">
        <f t="shared" ref="A74:A89" si="8">+A73+1</f>
        <v>3</v>
      </c>
      <c r="B74" s="229"/>
      <c r="C74" s="74" t="s">
        <v>178</v>
      </c>
      <c r="D74" s="74">
        <v>0</v>
      </c>
      <c r="E74" s="75">
        <v>0</v>
      </c>
      <c r="F74" s="156">
        <v>0</v>
      </c>
    </row>
    <row r="75" spans="1:6" x14ac:dyDescent="0.25">
      <c r="A75" s="72">
        <f t="shared" si="8"/>
        <v>4</v>
      </c>
      <c r="B75" s="118" t="s">
        <v>1119</v>
      </c>
      <c r="C75" s="79" t="s">
        <v>186</v>
      </c>
      <c r="D75" s="74">
        <v>0</v>
      </c>
      <c r="E75" s="75">
        <v>0</v>
      </c>
      <c r="F75" s="156">
        <v>0</v>
      </c>
    </row>
    <row r="76" spans="1:6" x14ac:dyDescent="0.25">
      <c r="A76" s="72">
        <f t="shared" si="8"/>
        <v>5</v>
      </c>
      <c r="B76" s="118" t="s">
        <v>1120</v>
      </c>
      <c r="C76" s="79" t="s">
        <v>186</v>
      </c>
      <c r="D76" s="74">
        <v>0</v>
      </c>
      <c r="E76" s="75">
        <v>0</v>
      </c>
      <c r="F76" s="156">
        <v>0</v>
      </c>
    </row>
    <row r="77" spans="1:6" x14ac:dyDescent="0.25">
      <c r="A77" s="72">
        <f t="shared" si="8"/>
        <v>6</v>
      </c>
      <c r="B77" s="118" t="s">
        <v>1121</v>
      </c>
      <c r="C77" s="79" t="s">
        <v>186</v>
      </c>
      <c r="D77" s="74">
        <v>0</v>
      </c>
      <c r="E77" s="75">
        <v>0</v>
      </c>
      <c r="F77" s="156">
        <v>0</v>
      </c>
    </row>
    <row r="78" spans="1:6" x14ac:dyDescent="0.25">
      <c r="A78" s="72">
        <f t="shared" si="8"/>
        <v>7</v>
      </c>
      <c r="B78" s="118" t="s">
        <v>1122</v>
      </c>
      <c r="C78" s="79" t="s">
        <v>186</v>
      </c>
      <c r="D78" s="74">
        <v>0</v>
      </c>
      <c r="E78" s="75">
        <v>0</v>
      </c>
      <c r="F78" s="156">
        <v>0</v>
      </c>
    </row>
    <row r="79" spans="1:6" x14ac:dyDescent="0.25">
      <c r="A79" s="72">
        <f t="shared" si="8"/>
        <v>8</v>
      </c>
      <c r="B79" s="118" t="s">
        <v>1123</v>
      </c>
      <c r="C79" s="79" t="s">
        <v>186</v>
      </c>
      <c r="D79" s="74">
        <v>0</v>
      </c>
      <c r="E79" s="75">
        <v>0</v>
      </c>
      <c r="F79" s="156">
        <v>0</v>
      </c>
    </row>
    <row r="80" spans="1:6" x14ac:dyDescent="0.25">
      <c r="A80" s="72">
        <f t="shared" si="8"/>
        <v>9</v>
      </c>
      <c r="B80" s="118" t="s">
        <v>1124</v>
      </c>
      <c r="C80" s="79" t="s">
        <v>186</v>
      </c>
      <c r="D80" s="74">
        <v>0</v>
      </c>
      <c r="E80" s="75">
        <v>0</v>
      </c>
      <c r="F80" s="156">
        <v>0</v>
      </c>
    </row>
    <row r="81" spans="1:6" x14ac:dyDescent="0.25">
      <c r="A81" s="72">
        <f t="shared" si="8"/>
        <v>10</v>
      </c>
      <c r="B81" s="118" t="s">
        <v>1125</v>
      </c>
      <c r="C81" s="79" t="s">
        <v>186</v>
      </c>
      <c r="D81" s="74">
        <v>0</v>
      </c>
      <c r="E81" s="75">
        <v>0</v>
      </c>
      <c r="F81" s="156">
        <v>0</v>
      </c>
    </row>
    <row r="82" spans="1:6" x14ac:dyDescent="0.25">
      <c r="A82" s="72">
        <f t="shared" si="8"/>
        <v>11</v>
      </c>
      <c r="B82" s="118" t="s">
        <v>1126</v>
      </c>
      <c r="C82" s="79" t="s">
        <v>186</v>
      </c>
      <c r="D82" s="74">
        <v>0</v>
      </c>
      <c r="E82" s="75">
        <v>0</v>
      </c>
      <c r="F82" s="156">
        <v>0</v>
      </c>
    </row>
    <row r="83" spans="1:6" x14ac:dyDescent="0.25">
      <c r="A83" s="72">
        <f t="shared" si="8"/>
        <v>12</v>
      </c>
      <c r="B83" s="118" t="s">
        <v>1127</v>
      </c>
      <c r="C83" s="79" t="s">
        <v>186</v>
      </c>
      <c r="D83" s="74">
        <v>0</v>
      </c>
      <c r="E83" s="75">
        <v>0</v>
      </c>
      <c r="F83" s="156">
        <v>0</v>
      </c>
    </row>
    <row r="84" spans="1:6" x14ac:dyDescent="0.25">
      <c r="A84" s="72">
        <f t="shared" si="8"/>
        <v>13</v>
      </c>
      <c r="B84" s="118" t="s">
        <v>1128</v>
      </c>
      <c r="C84" s="79" t="s">
        <v>186</v>
      </c>
      <c r="D84" s="74">
        <v>0</v>
      </c>
      <c r="E84" s="75">
        <v>0</v>
      </c>
      <c r="F84" s="156">
        <v>0</v>
      </c>
    </row>
    <row r="85" spans="1:6" x14ac:dyDescent="0.25">
      <c r="A85" s="72">
        <f t="shared" si="8"/>
        <v>14</v>
      </c>
      <c r="B85" s="118" t="s">
        <v>1129</v>
      </c>
      <c r="C85" s="79" t="s">
        <v>186</v>
      </c>
      <c r="D85" s="74">
        <v>0</v>
      </c>
      <c r="E85" s="75">
        <v>0</v>
      </c>
      <c r="F85" s="156">
        <v>0</v>
      </c>
    </row>
    <row r="86" spans="1:6" x14ac:dyDescent="0.25">
      <c r="A86" s="72">
        <f t="shared" si="8"/>
        <v>15</v>
      </c>
      <c r="B86" s="118" t="s">
        <v>1130</v>
      </c>
      <c r="C86" s="79" t="s">
        <v>186</v>
      </c>
      <c r="D86" s="74">
        <v>0</v>
      </c>
      <c r="E86" s="75">
        <v>0</v>
      </c>
      <c r="F86" s="156">
        <v>0</v>
      </c>
    </row>
    <row r="87" spans="1:6" x14ac:dyDescent="0.25">
      <c r="A87" s="72">
        <f t="shared" si="8"/>
        <v>16</v>
      </c>
      <c r="B87" s="118" t="s">
        <v>1131</v>
      </c>
      <c r="C87" s="79" t="s">
        <v>186</v>
      </c>
      <c r="D87" s="74">
        <v>0</v>
      </c>
      <c r="E87" s="75">
        <v>0</v>
      </c>
      <c r="F87" s="156">
        <v>0</v>
      </c>
    </row>
    <row r="88" spans="1:6" x14ac:dyDescent="0.25">
      <c r="A88" s="72">
        <f t="shared" si="8"/>
        <v>17</v>
      </c>
      <c r="B88" s="118" t="s">
        <v>1132</v>
      </c>
      <c r="C88" s="79" t="s">
        <v>186</v>
      </c>
      <c r="D88" s="74">
        <v>0</v>
      </c>
      <c r="E88" s="75">
        <v>0</v>
      </c>
      <c r="F88" s="156">
        <v>0</v>
      </c>
    </row>
    <row r="89" spans="1:6" ht="15.75" thickBot="1" x14ac:dyDescent="0.3">
      <c r="A89" s="80">
        <f t="shared" si="8"/>
        <v>18</v>
      </c>
      <c r="B89" s="119" t="s">
        <v>1133</v>
      </c>
      <c r="C89" s="82" t="s">
        <v>186</v>
      </c>
      <c r="D89" s="83">
        <v>0</v>
      </c>
      <c r="E89" s="84">
        <v>0</v>
      </c>
      <c r="F89" s="157">
        <v>0</v>
      </c>
    </row>
    <row r="90" spans="1:6" ht="15.75" thickBot="1" x14ac:dyDescent="0.3">
      <c r="A90" s="226" t="s">
        <v>254</v>
      </c>
      <c r="B90" s="227"/>
      <c r="C90" s="57" t="s">
        <v>89</v>
      </c>
      <c r="D90" s="62">
        <f>SUM(D91:D104)</f>
        <v>0</v>
      </c>
      <c r="E90" s="62">
        <f>SUM(E91:E104)</f>
        <v>6671.3</v>
      </c>
      <c r="F90" s="64">
        <f>SUM(F91:F104)</f>
        <v>3047.7</v>
      </c>
    </row>
    <row r="91" spans="1:6" x14ac:dyDescent="0.25">
      <c r="A91" s="88">
        <v>1</v>
      </c>
      <c r="B91" s="228" t="s">
        <v>776</v>
      </c>
      <c r="C91" s="89" t="s">
        <v>177</v>
      </c>
      <c r="D91" s="89">
        <v>0</v>
      </c>
      <c r="E91" s="90">
        <v>0</v>
      </c>
      <c r="F91" s="155">
        <v>2044.7</v>
      </c>
    </row>
    <row r="92" spans="1:6" x14ac:dyDescent="0.25">
      <c r="A92" s="72">
        <f>+A91+1</f>
        <v>2</v>
      </c>
      <c r="B92" s="229"/>
      <c r="C92" s="74" t="s">
        <v>178</v>
      </c>
      <c r="D92" s="74">
        <v>0</v>
      </c>
      <c r="E92" s="75">
        <v>450</v>
      </c>
      <c r="F92" s="156">
        <v>1003</v>
      </c>
    </row>
    <row r="93" spans="1:6" x14ac:dyDescent="0.25">
      <c r="A93" s="72">
        <f t="shared" ref="A93:A104" si="9">+A92+1</f>
        <v>3</v>
      </c>
      <c r="B93" s="229"/>
      <c r="C93" s="79" t="s">
        <v>186</v>
      </c>
      <c r="D93" s="74">
        <v>0</v>
      </c>
      <c r="E93" s="75">
        <v>450</v>
      </c>
      <c r="F93" s="156">
        <v>0</v>
      </c>
    </row>
    <row r="94" spans="1:6" x14ac:dyDescent="0.25">
      <c r="A94" s="72">
        <f t="shared" si="9"/>
        <v>4</v>
      </c>
      <c r="B94" s="79" t="s">
        <v>1134</v>
      </c>
      <c r="C94" s="79" t="s">
        <v>178</v>
      </c>
      <c r="D94" s="74">
        <v>0</v>
      </c>
      <c r="E94" s="75">
        <v>0</v>
      </c>
      <c r="F94" s="156">
        <v>0</v>
      </c>
    </row>
    <row r="95" spans="1:6" x14ac:dyDescent="0.25">
      <c r="A95" s="72">
        <f t="shared" si="9"/>
        <v>5</v>
      </c>
      <c r="B95" s="79" t="s">
        <v>1135</v>
      </c>
      <c r="C95" s="79" t="s">
        <v>181</v>
      </c>
      <c r="D95" s="74">
        <v>0</v>
      </c>
      <c r="E95" s="75">
        <v>0</v>
      </c>
      <c r="F95" s="156">
        <v>0</v>
      </c>
    </row>
    <row r="96" spans="1:6" x14ac:dyDescent="0.25">
      <c r="A96" s="72">
        <f t="shared" si="9"/>
        <v>6</v>
      </c>
      <c r="B96" s="79" t="s">
        <v>1136</v>
      </c>
      <c r="C96" s="79" t="s">
        <v>182</v>
      </c>
      <c r="D96" s="74">
        <v>0</v>
      </c>
      <c r="E96" s="75">
        <v>2192</v>
      </c>
      <c r="F96" s="156">
        <v>0</v>
      </c>
    </row>
    <row r="97" spans="1:6" x14ac:dyDescent="0.25">
      <c r="A97" s="72">
        <f t="shared" si="9"/>
        <v>7</v>
      </c>
      <c r="B97" s="79" t="s">
        <v>1137</v>
      </c>
      <c r="C97" s="79" t="s">
        <v>184</v>
      </c>
      <c r="D97" s="74">
        <v>0</v>
      </c>
      <c r="E97" s="75">
        <v>0</v>
      </c>
      <c r="F97" s="156">
        <v>0</v>
      </c>
    </row>
    <row r="98" spans="1:6" x14ac:dyDescent="0.25">
      <c r="A98" s="72">
        <f t="shared" si="9"/>
        <v>8</v>
      </c>
      <c r="B98" s="79" t="s">
        <v>1138</v>
      </c>
      <c r="C98" s="79" t="s">
        <v>186</v>
      </c>
      <c r="D98" s="74">
        <v>0</v>
      </c>
      <c r="E98" s="75">
        <v>284.5</v>
      </c>
      <c r="F98" s="156">
        <v>0</v>
      </c>
    </row>
    <row r="99" spans="1:6" x14ac:dyDescent="0.25">
      <c r="A99" s="72">
        <f t="shared" si="9"/>
        <v>9</v>
      </c>
      <c r="B99" s="79" t="s">
        <v>1139</v>
      </c>
      <c r="C99" s="79" t="s">
        <v>186</v>
      </c>
      <c r="D99" s="74">
        <v>0</v>
      </c>
      <c r="E99" s="75">
        <v>3294.8</v>
      </c>
      <c r="F99" s="156">
        <v>0</v>
      </c>
    </row>
    <row r="100" spans="1:6" x14ac:dyDescent="0.25">
      <c r="A100" s="72">
        <f t="shared" si="9"/>
        <v>10</v>
      </c>
      <c r="B100" s="79" t="s">
        <v>1140</v>
      </c>
      <c r="C100" s="79" t="s">
        <v>186</v>
      </c>
      <c r="D100" s="74">
        <v>0</v>
      </c>
      <c r="E100" s="75">
        <v>0</v>
      </c>
      <c r="F100" s="156">
        <v>0</v>
      </c>
    </row>
    <row r="101" spans="1:6" x14ac:dyDescent="0.25">
      <c r="A101" s="72">
        <f t="shared" si="9"/>
        <v>11</v>
      </c>
      <c r="B101" s="79" t="s">
        <v>1141</v>
      </c>
      <c r="C101" s="79" t="s">
        <v>182</v>
      </c>
      <c r="D101" s="74">
        <v>0</v>
      </c>
      <c r="E101" s="75">
        <v>0</v>
      </c>
      <c r="F101" s="156">
        <v>0</v>
      </c>
    </row>
    <row r="102" spans="1:6" x14ac:dyDescent="0.25">
      <c r="A102" s="72">
        <f t="shared" si="9"/>
        <v>12</v>
      </c>
      <c r="B102" s="79" t="s">
        <v>1142</v>
      </c>
      <c r="C102" s="79" t="s">
        <v>186</v>
      </c>
      <c r="D102" s="74">
        <v>0</v>
      </c>
      <c r="E102" s="75">
        <v>0</v>
      </c>
      <c r="F102" s="156">
        <v>0</v>
      </c>
    </row>
    <row r="103" spans="1:6" x14ac:dyDescent="0.25">
      <c r="A103" s="72">
        <f t="shared" si="9"/>
        <v>13</v>
      </c>
      <c r="B103" s="79" t="s">
        <v>1143</v>
      </c>
      <c r="C103" s="79" t="s">
        <v>186</v>
      </c>
      <c r="D103" s="74">
        <v>0</v>
      </c>
      <c r="E103" s="75">
        <v>0</v>
      </c>
      <c r="F103" s="156">
        <v>0</v>
      </c>
    </row>
    <row r="104" spans="1:6" ht="15.75" thickBot="1" x14ac:dyDescent="0.3">
      <c r="A104" s="80">
        <f t="shared" si="9"/>
        <v>14</v>
      </c>
      <c r="B104" s="82" t="s">
        <v>1144</v>
      </c>
      <c r="C104" s="82" t="s">
        <v>186</v>
      </c>
      <c r="D104" s="83">
        <v>0</v>
      </c>
      <c r="E104" s="84">
        <v>0</v>
      </c>
      <c r="F104" s="157">
        <v>0</v>
      </c>
    </row>
    <row r="105" spans="1:6" ht="15.75" thickBot="1" x14ac:dyDescent="0.3">
      <c r="A105" s="226" t="s">
        <v>268</v>
      </c>
      <c r="B105" s="227"/>
      <c r="C105" s="57" t="s">
        <v>89</v>
      </c>
      <c r="D105" s="62">
        <f>SUM(D106:D122)</f>
        <v>26200</v>
      </c>
      <c r="E105" s="62">
        <f>SUM(E106:E122)</f>
        <v>11800</v>
      </c>
      <c r="F105" s="64">
        <f>SUM(F106:F122)</f>
        <v>26000</v>
      </c>
    </row>
    <row r="106" spans="1:6" x14ac:dyDescent="0.25">
      <c r="A106" s="88">
        <v>1</v>
      </c>
      <c r="B106" s="228" t="s">
        <v>788</v>
      </c>
      <c r="C106" s="89" t="s">
        <v>175</v>
      </c>
      <c r="D106" s="89">
        <v>2200</v>
      </c>
      <c r="E106" s="90">
        <v>1400</v>
      </c>
      <c r="F106" s="155">
        <v>2000</v>
      </c>
    </row>
    <row r="107" spans="1:6" x14ac:dyDescent="0.25">
      <c r="A107" s="72">
        <f>+A106+1</f>
        <v>2</v>
      </c>
      <c r="B107" s="229"/>
      <c r="C107" s="74" t="s">
        <v>270</v>
      </c>
      <c r="D107" s="74">
        <v>2200</v>
      </c>
      <c r="E107" s="75">
        <v>1100</v>
      </c>
      <c r="F107" s="156">
        <v>1500</v>
      </c>
    </row>
    <row r="108" spans="1:6" x14ac:dyDescent="0.25">
      <c r="A108" s="72">
        <f t="shared" ref="A108:A122" si="10">+A107+1</f>
        <v>3</v>
      </c>
      <c r="B108" s="229"/>
      <c r="C108" s="74" t="s">
        <v>271</v>
      </c>
      <c r="D108" s="74">
        <v>2200</v>
      </c>
      <c r="E108" s="75">
        <v>900</v>
      </c>
      <c r="F108" s="156">
        <v>1500</v>
      </c>
    </row>
    <row r="109" spans="1:6" x14ac:dyDescent="0.25">
      <c r="A109" s="72">
        <f t="shared" si="10"/>
        <v>4</v>
      </c>
      <c r="B109" s="79" t="s">
        <v>1145</v>
      </c>
      <c r="C109" s="79" t="s">
        <v>178</v>
      </c>
      <c r="D109" s="74">
        <v>1400</v>
      </c>
      <c r="E109" s="75">
        <v>600</v>
      </c>
      <c r="F109" s="156">
        <v>1500</v>
      </c>
    </row>
    <row r="110" spans="1:6" x14ac:dyDescent="0.25">
      <c r="A110" s="72">
        <f t="shared" si="10"/>
        <v>5</v>
      </c>
      <c r="B110" s="79" t="s">
        <v>1146</v>
      </c>
      <c r="C110" s="79" t="s">
        <v>186</v>
      </c>
      <c r="D110" s="74">
        <v>1400</v>
      </c>
      <c r="E110" s="75">
        <v>600</v>
      </c>
      <c r="F110" s="156">
        <v>1500</v>
      </c>
    </row>
    <row r="111" spans="1:6" x14ac:dyDescent="0.25">
      <c r="A111" s="72">
        <f t="shared" si="10"/>
        <v>6</v>
      </c>
      <c r="B111" s="79" t="s">
        <v>1147</v>
      </c>
      <c r="C111" s="79" t="s">
        <v>186</v>
      </c>
      <c r="D111" s="74">
        <v>1400</v>
      </c>
      <c r="E111" s="75">
        <v>600</v>
      </c>
      <c r="F111" s="156">
        <v>1500</v>
      </c>
    </row>
    <row r="112" spans="1:6" x14ac:dyDescent="0.25">
      <c r="A112" s="72">
        <f t="shared" si="10"/>
        <v>7</v>
      </c>
      <c r="B112" s="79" t="s">
        <v>1148</v>
      </c>
      <c r="C112" s="79" t="s">
        <v>186</v>
      </c>
      <c r="D112" s="74">
        <v>1400</v>
      </c>
      <c r="E112" s="75">
        <v>600</v>
      </c>
      <c r="F112" s="156">
        <v>1500</v>
      </c>
    </row>
    <row r="113" spans="1:6" x14ac:dyDescent="0.25">
      <c r="A113" s="72">
        <f t="shared" si="10"/>
        <v>8</v>
      </c>
      <c r="B113" s="79" t="s">
        <v>1149</v>
      </c>
      <c r="C113" s="79" t="s">
        <v>186</v>
      </c>
      <c r="D113" s="74">
        <v>1400</v>
      </c>
      <c r="E113" s="75">
        <v>600</v>
      </c>
      <c r="F113" s="156">
        <v>1500</v>
      </c>
    </row>
    <row r="114" spans="1:6" x14ac:dyDescent="0.25">
      <c r="A114" s="72">
        <f t="shared" si="10"/>
        <v>9</v>
      </c>
      <c r="B114" s="79" t="s">
        <v>1150</v>
      </c>
      <c r="C114" s="79" t="s">
        <v>186</v>
      </c>
      <c r="D114" s="74">
        <v>1400</v>
      </c>
      <c r="E114" s="75">
        <v>600</v>
      </c>
      <c r="F114" s="156">
        <v>1500</v>
      </c>
    </row>
    <row r="115" spans="1:6" x14ac:dyDescent="0.25">
      <c r="A115" s="72">
        <f t="shared" si="10"/>
        <v>10</v>
      </c>
      <c r="B115" s="79" t="s">
        <v>1151</v>
      </c>
      <c r="C115" s="79" t="s">
        <v>186</v>
      </c>
      <c r="D115" s="74">
        <v>1400</v>
      </c>
      <c r="E115" s="75">
        <v>600</v>
      </c>
      <c r="F115" s="156">
        <v>1500</v>
      </c>
    </row>
    <row r="116" spans="1:6" x14ac:dyDescent="0.25">
      <c r="A116" s="72">
        <f t="shared" si="10"/>
        <v>11</v>
      </c>
      <c r="B116" s="79" t="s">
        <v>1152</v>
      </c>
      <c r="C116" s="79" t="s">
        <v>186</v>
      </c>
      <c r="D116" s="74">
        <v>1400</v>
      </c>
      <c r="E116" s="75">
        <v>600</v>
      </c>
      <c r="F116" s="156">
        <v>1500</v>
      </c>
    </row>
    <row r="117" spans="1:6" x14ac:dyDescent="0.25">
      <c r="A117" s="72">
        <f t="shared" si="10"/>
        <v>12</v>
      </c>
      <c r="B117" s="79" t="s">
        <v>1153</v>
      </c>
      <c r="C117" s="79" t="s">
        <v>186</v>
      </c>
      <c r="D117" s="74">
        <v>1400</v>
      </c>
      <c r="E117" s="75">
        <v>600</v>
      </c>
      <c r="F117" s="156">
        <v>1500</v>
      </c>
    </row>
    <row r="118" spans="1:6" x14ac:dyDescent="0.25">
      <c r="A118" s="72">
        <f t="shared" si="10"/>
        <v>13</v>
      </c>
      <c r="B118" s="79" t="s">
        <v>1154</v>
      </c>
      <c r="C118" s="79" t="s">
        <v>186</v>
      </c>
      <c r="D118" s="74">
        <v>1400</v>
      </c>
      <c r="E118" s="75">
        <v>600</v>
      </c>
      <c r="F118" s="156">
        <v>1500</v>
      </c>
    </row>
    <row r="119" spans="1:6" x14ac:dyDescent="0.25">
      <c r="A119" s="72">
        <f t="shared" si="10"/>
        <v>14</v>
      </c>
      <c r="B119" s="79" t="s">
        <v>1155</v>
      </c>
      <c r="C119" s="79" t="s">
        <v>178</v>
      </c>
      <c r="D119" s="74">
        <v>1400</v>
      </c>
      <c r="E119" s="75">
        <v>600</v>
      </c>
      <c r="F119" s="156">
        <v>1500</v>
      </c>
    </row>
    <row r="120" spans="1:6" x14ac:dyDescent="0.25">
      <c r="A120" s="72">
        <f t="shared" si="10"/>
        <v>15</v>
      </c>
      <c r="B120" s="79" t="s">
        <v>1156</v>
      </c>
      <c r="C120" s="79" t="s">
        <v>186</v>
      </c>
      <c r="D120" s="74">
        <v>1400</v>
      </c>
      <c r="E120" s="75">
        <v>600</v>
      </c>
      <c r="F120" s="156">
        <v>1500</v>
      </c>
    </row>
    <row r="121" spans="1:6" x14ac:dyDescent="0.25">
      <c r="A121" s="72">
        <f t="shared" si="10"/>
        <v>16</v>
      </c>
      <c r="B121" s="79" t="s">
        <v>1157</v>
      </c>
      <c r="C121" s="79" t="s">
        <v>178</v>
      </c>
      <c r="D121" s="74">
        <v>1400</v>
      </c>
      <c r="E121" s="75">
        <v>600</v>
      </c>
      <c r="F121" s="156">
        <v>1500</v>
      </c>
    </row>
    <row r="122" spans="1:6" ht="15.75" thickBot="1" x14ac:dyDescent="0.3">
      <c r="A122" s="80">
        <f t="shared" si="10"/>
        <v>17</v>
      </c>
      <c r="B122" s="82" t="s">
        <v>1158</v>
      </c>
      <c r="C122" s="82" t="s">
        <v>178</v>
      </c>
      <c r="D122" s="83">
        <v>1400</v>
      </c>
      <c r="E122" s="84">
        <v>600</v>
      </c>
      <c r="F122" s="157">
        <v>1500</v>
      </c>
    </row>
    <row r="123" spans="1:6" ht="15.75" thickBot="1" x14ac:dyDescent="0.3">
      <c r="A123" s="226" t="s">
        <v>286</v>
      </c>
      <c r="B123" s="227"/>
      <c r="C123" s="57" t="s">
        <v>89</v>
      </c>
      <c r="D123" s="62">
        <f>SUM(D124:D142)</f>
        <v>15140</v>
      </c>
      <c r="E123" s="62">
        <f>SUM(E124:E142)</f>
        <v>8710</v>
      </c>
      <c r="F123" s="64">
        <f>SUM(F124:F142)</f>
        <v>25340</v>
      </c>
    </row>
    <row r="124" spans="1:6" x14ac:dyDescent="0.25">
      <c r="A124" s="88">
        <v>1</v>
      </c>
      <c r="B124" s="228" t="s">
        <v>1159</v>
      </c>
      <c r="C124" s="89" t="s">
        <v>433</v>
      </c>
      <c r="D124" s="89">
        <v>0</v>
      </c>
      <c r="E124" s="90">
        <v>1000</v>
      </c>
      <c r="F124" s="155">
        <v>3000</v>
      </c>
    </row>
    <row r="125" spans="1:6" x14ac:dyDescent="0.25">
      <c r="A125" s="72">
        <f>+A124+1</f>
        <v>2</v>
      </c>
      <c r="B125" s="229"/>
      <c r="C125" s="74" t="s">
        <v>303</v>
      </c>
      <c r="D125" s="74">
        <v>0</v>
      </c>
      <c r="E125" s="75">
        <v>600</v>
      </c>
      <c r="F125" s="156">
        <v>1500</v>
      </c>
    </row>
    <row r="126" spans="1:6" x14ac:dyDescent="0.25">
      <c r="A126" s="72">
        <f t="shared" ref="A126:A142" si="11">+A125+1</f>
        <v>3</v>
      </c>
      <c r="B126" s="229"/>
      <c r="C126" s="74" t="s">
        <v>303</v>
      </c>
      <c r="D126" s="74">
        <v>0</v>
      </c>
      <c r="E126" s="75">
        <v>600</v>
      </c>
      <c r="F126" s="156">
        <v>1500</v>
      </c>
    </row>
    <row r="127" spans="1:6" x14ac:dyDescent="0.25">
      <c r="A127" s="72">
        <f t="shared" si="11"/>
        <v>4</v>
      </c>
      <c r="B127" s="122" t="s">
        <v>561</v>
      </c>
      <c r="C127" s="79" t="s">
        <v>291</v>
      </c>
      <c r="D127" s="121">
        <v>3600</v>
      </c>
      <c r="E127" s="75">
        <v>1000</v>
      </c>
      <c r="F127" s="156">
        <v>4500</v>
      </c>
    </row>
    <row r="128" spans="1:6" x14ac:dyDescent="0.25">
      <c r="A128" s="72">
        <f t="shared" si="11"/>
        <v>5</v>
      </c>
      <c r="B128" s="122" t="s">
        <v>562</v>
      </c>
      <c r="C128" s="79" t="s">
        <v>215</v>
      </c>
      <c r="D128" s="74">
        <v>0</v>
      </c>
      <c r="E128" s="75">
        <v>0</v>
      </c>
      <c r="F128" s="156">
        <v>0</v>
      </c>
    </row>
    <row r="129" spans="1:6" x14ac:dyDescent="0.25">
      <c r="A129" s="72">
        <f t="shared" si="11"/>
        <v>6</v>
      </c>
      <c r="B129" s="122" t="s">
        <v>1013</v>
      </c>
      <c r="C129" s="79" t="s">
        <v>215</v>
      </c>
      <c r="D129" s="121">
        <v>2400</v>
      </c>
      <c r="E129" s="75">
        <v>2500</v>
      </c>
      <c r="F129" s="156">
        <v>4000</v>
      </c>
    </row>
    <row r="130" spans="1:6" x14ac:dyDescent="0.25">
      <c r="A130" s="72">
        <f t="shared" si="11"/>
        <v>7</v>
      </c>
      <c r="B130" s="122" t="s">
        <v>1014</v>
      </c>
      <c r="C130" s="79" t="s">
        <v>215</v>
      </c>
      <c r="D130" s="74">
        <v>0</v>
      </c>
      <c r="E130" s="75">
        <v>0</v>
      </c>
      <c r="F130" s="156">
        <v>0</v>
      </c>
    </row>
    <row r="131" spans="1:6" x14ac:dyDescent="0.25">
      <c r="A131" s="72">
        <f t="shared" si="11"/>
        <v>8</v>
      </c>
      <c r="B131" s="122" t="s">
        <v>1015</v>
      </c>
      <c r="C131" s="79" t="s">
        <v>215</v>
      </c>
      <c r="D131" s="74">
        <v>0</v>
      </c>
      <c r="E131" s="75">
        <v>0</v>
      </c>
      <c r="F131" s="156">
        <v>0</v>
      </c>
    </row>
    <row r="132" spans="1:6" x14ac:dyDescent="0.25">
      <c r="A132" s="72">
        <f t="shared" si="11"/>
        <v>9</v>
      </c>
      <c r="B132" s="122" t="s">
        <v>1016</v>
      </c>
      <c r="C132" s="79" t="s">
        <v>215</v>
      </c>
      <c r="D132" s="74">
        <v>0</v>
      </c>
      <c r="E132" s="75">
        <v>500</v>
      </c>
      <c r="F132" s="156">
        <v>1500</v>
      </c>
    </row>
    <row r="133" spans="1:6" x14ac:dyDescent="0.25">
      <c r="A133" s="72">
        <f t="shared" si="11"/>
        <v>10</v>
      </c>
      <c r="B133" s="122" t="s">
        <v>1017</v>
      </c>
      <c r="C133" s="79" t="s">
        <v>215</v>
      </c>
      <c r="D133" s="74">
        <v>0</v>
      </c>
      <c r="E133" s="75">
        <v>0</v>
      </c>
      <c r="F133" s="156">
        <v>0</v>
      </c>
    </row>
    <row r="134" spans="1:6" x14ac:dyDescent="0.25">
      <c r="A134" s="72">
        <f t="shared" si="11"/>
        <v>11</v>
      </c>
      <c r="B134" s="122" t="s">
        <v>1018</v>
      </c>
      <c r="C134" s="79" t="s">
        <v>215</v>
      </c>
      <c r="D134" s="121">
        <v>3500</v>
      </c>
      <c r="E134" s="75">
        <v>1000</v>
      </c>
      <c r="F134" s="156">
        <v>4500</v>
      </c>
    </row>
    <row r="135" spans="1:6" x14ac:dyDescent="0.25">
      <c r="A135" s="72">
        <f t="shared" si="11"/>
        <v>12</v>
      </c>
      <c r="B135" s="122" t="s">
        <v>1019</v>
      </c>
      <c r="C135" s="79" t="s">
        <v>215</v>
      </c>
      <c r="D135" s="74">
        <v>0</v>
      </c>
      <c r="E135" s="75">
        <v>0</v>
      </c>
      <c r="F135" s="156">
        <v>0</v>
      </c>
    </row>
    <row r="136" spans="1:6" x14ac:dyDescent="0.25">
      <c r="A136" s="72">
        <f t="shared" si="11"/>
        <v>13</v>
      </c>
      <c r="B136" s="122" t="s">
        <v>1020</v>
      </c>
      <c r="C136" s="79" t="s">
        <v>215</v>
      </c>
      <c r="D136" s="74">
        <v>0</v>
      </c>
      <c r="E136" s="75">
        <v>0</v>
      </c>
      <c r="F136" s="156">
        <v>0</v>
      </c>
    </row>
    <row r="137" spans="1:6" x14ac:dyDescent="0.25">
      <c r="A137" s="72">
        <f t="shared" si="11"/>
        <v>14</v>
      </c>
      <c r="B137" s="122" t="s">
        <v>1021</v>
      </c>
      <c r="C137" s="79" t="s">
        <v>303</v>
      </c>
      <c r="D137" s="121">
        <v>3000</v>
      </c>
      <c r="E137" s="75">
        <v>1280</v>
      </c>
      <c r="F137" s="156">
        <v>4840</v>
      </c>
    </row>
    <row r="138" spans="1:6" x14ac:dyDescent="0.25">
      <c r="A138" s="72">
        <f t="shared" si="11"/>
        <v>15</v>
      </c>
      <c r="B138" s="122" t="s">
        <v>1022</v>
      </c>
      <c r="C138" s="79" t="s">
        <v>215</v>
      </c>
      <c r="D138" s="121">
        <v>2640</v>
      </c>
      <c r="E138" s="75">
        <v>230</v>
      </c>
      <c r="F138" s="156" t="s">
        <v>955</v>
      </c>
    </row>
    <row r="139" spans="1:6" x14ac:dyDescent="0.25">
      <c r="A139" s="72">
        <f t="shared" si="11"/>
        <v>16</v>
      </c>
      <c r="B139" s="122" t="s">
        <v>1023</v>
      </c>
      <c r="C139" s="79" t="s">
        <v>215</v>
      </c>
      <c r="D139" s="74">
        <v>0</v>
      </c>
      <c r="E139" s="75">
        <v>0</v>
      </c>
      <c r="F139" s="156">
        <v>0</v>
      </c>
    </row>
    <row r="140" spans="1:6" x14ac:dyDescent="0.25">
      <c r="A140" s="72">
        <f t="shared" si="11"/>
        <v>17</v>
      </c>
      <c r="B140" s="122" t="s">
        <v>1024</v>
      </c>
      <c r="C140" s="79" t="s">
        <v>215</v>
      </c>
      <c r="D140" s="74">
        <v>0</v>
      </c>
      <c r="E140" s="75">
        <v>0</v>
      </c>
      <c r="F140" s="156">
        <v>0</v>
      </c>
    </row>
    <row r="141" spans="1:6" x14ac:dyDescent="0.25">
      <c r="A141" s="72">
        <f t="shared" si="11"/>
        <v>18</v>
      </c>
      <c r="B141" s="122" t="s">
        <v>1025</v>
      </c>
      <c r="C141" s="79" t="s">
        <v>215</v>
      </c>
      <c r="D141" s="74">
        <v>0</v>
      </c>
      <c r="E141" s="75">
        <v>0</v>
      </c>
      <c r="F141" s="156">
        <v>0</v>
      </c>
    </row>
    <row r="142" spans="1:6" ht="15.75" thickBot="1" x14ac:dyDescent="0.3">
      <c r="A142" s="80">
        <f t="shared" si="11"/>
        <v>19</v>
      </c>
      <c r="B142" s="123" t="s">
        <v>1026</v>
      </c>
      <c r="C142" s="82" t="s">
        <v>215</v>
      </c>
      <c r="D142" s="83">
        <v>0</v>
      </c>
      <c r="E142" s="84">
        <v>0</v>
      </c>
      <c r="F142" s="157">
        <v>0</v>
      </c>
    </row>
    <row r="143" spans="1:6" ht="15.75" thickBot="1" x14ac:dyDescent="0.3">
      <c r="A143" s="226" t="s">
        <v>309</v>
      </c>
      <c r="B143" s="227"/>
      <c r="C143" s="57" t="s">
        <v>89</v>
      </c>
      <c r="D143" s="62">
        <f>SUM(D144:D160)</f>
        <v>0</v>
      </c>
      <c r="E143" s="62">
        <f>SUM(E144:E160)</f>
        <v>6800</v>
      </c>
      <c r="F143" s="64">
        <f>SUM(F144:F160)</f>
        <v>0</v>
      </c>
    </row>
    <row r="144" spans="1:6" x14ac:dyDescent="0.25">
      <c r="A144" s="88">
        <v>1</v>
      </c>
      <c r="B144" s="125" t="s">
        <v>820</v>
      </c>
      <c r="C144" s="89" t="s">
        <v>311</v>
      </c>
      <c r="D144" s="89">
        <v>0</v>
      </c>
      <c r="E144" s="90">
        <v>800</v>
      </c>
      <c r="F144" s="155">
        <v>0</v>
      </c>
    </row>
    <row r="145" spans="1:6" x14ac:dyDescent="0.25">
      <c r="A145" s="72">
        <f>+A144+1</f>
        <v>2</v>
      </c>
      <c r="B145" s="79" t="s">
        <v>820</v>
      </c>
      <c r="C145" s="74" t="s">
        <v>312</v>
      </c>
      <c r="D145" s="74">
        <v>0</v>
      </c>
      <c r="E145" s="75">
        <v>650</v>
      </c>
      <c r="F145" s="156">
        <v>0</v>
      </c>
    </row>
    <row r="146" spans="1:6" x14ac:dyDescent="0.25">
      <c r="A146" s="72">
        <f t="shared" ref="A146:A160" si="12">+A145+1</f>
        <v>3</v>
      </c>
      <c r="B146" s="79" t="s">
        <v>820</v>
      </c>
      <c r="C146" s="74" t="s">
        <v>181</v>
      </c>
      <c r="D146" s="74">
        <v>0</v>
      </c>
      <c r="E146" s="75">
        <v>450</v>
      </c>
      <c r="F146" s="156">
        <v>0</v>
      </c>
    </row>
    <row r="147" spans="1:6" x14ac:dyDescent="0.25">
      <c r="A147" s="72">
        <f t="shared" si="12"/>
        <v>4</v>
      </c>
      <c r="B147" s="79" t="s">
        <v>1027</v>
      </c>
      <c r="C147" s="79" t="s">
        <v>186</v>
      </c>
      <c r="D147" s="74">
        <v>0</v>
      </c>
      <c r="E147" s="75">
        <v>350</v>
      </c>
      <c r="F147" s="156">
        <v>0</v>
      </c>
    </row>
    <row r="148" spans="1:6" x14ac:dyDescent="0.25">
      <c r="A148" s="72">
        <f t="shared" si="12"/>
        <v>5</v>
      </c>
      <c r="B148" s="79" t="s">
        <v>1028</v>
      </c>
      <c r="C148" s="79" t="s">
        <v>186</v>
      </c>
      <c r="D148" s="74">
        <v>0</v>
      </c>
      <c r="E148" s="75">
        <v>350</v>
      </c>
      <c r="F148" s="156">
        <v>0</v>
      </c>
    </row>
    <row r="149" spans="1:6" x14ac:dyDescent="0.25">
      <c r="A149" s="72">
        <f t="shared" si="12"/>
        <v>6</v>
      </c>
      <c r="B149" s="79" t="s">
        <v>1160</v>
      </c>
      <c r="C149" s="79" t="s">
        <v>186</v>
      </c>
      <c r="D149" s="74">
        <v>0</v>
      </c>
      <c r="E149" s="75">
        <v>350</v>
      </c>
      <c r="F149" s="156">
        <v>0</v>
      </c>
    </row>
    <row r="150" spans="1:6" x14ac:dyDescent="0.25">
      <c r="A150" s="72">
        <f t="shared" si="12"/>
        <v>7</v>
      </c>
      <c r="B150" s="79" t="s">
        <v>1161</v>
      </c>
      <c r="C150" s="79" t="s">
        <v>178</v>
      </c>
      <c r="D150" s="74">
        <v>0</v>
      </c>
      <c r="E150" s="75">
        <v>350</v>
      </c>
      <c r="F150" s="156">
        <v>0</v>
      </c>
    </row>
    <row r="151" spans="1:6" x14ac:dyDescent="0.25">
      <c r="A151" s="72">
        <f t="shared" si="12"/>
        <v>8</v>
      </c>
      <c r="B151" s="79" t="s">
        <v>1162</v>
      </c>
      <c r="C151" s="79" t="s">
        <v>186</v>
      </c>
      <c r="D151" s="74">
        <v>0</v>
      </c>
      <c r="E151" s="75">
        <v>350</v>
      </c>
      <c r="F151" s="156">
        <v>0</v>
      </c>
    </row>
    <row r="152" spans="1:6" x14ac:dyDescent="0.25">
      <c r="A152" s="72">
        <f t="shared" si="12"/>
        <v>9</v>
      </c>
      <c r="B152" s="79" t="s">
        <v>1163</v>
      </c>
      <c r="C152" s="79" t="s">
        <v>181</v>
      </c>
      <c r="D152" s="74">
        <v>0</v>
      </c>
      <c r="E152" s="75">
        <v>350</v>
      </c>
      <c r="F152" s="156">
        <v>0</v>
      </c>
    </row>
    <row r="153" spans="1:6" x14ac:dyDescent="0.25">
      <c r="A153" s="72">
        <f t="shared" si="12"/>
        <v>10</v>
      </c>
      <c r="B153" s="79" t="s">
        <v>1164</v>
      </c>
      <c r="C153" s="79" t="s">
        <v>320</v>
      </c>
      <c r="D153" s="74">
        <v>0</v>
      </c>
      <c r="E153" s="75">
        <v>350</v>
      </c>
      <c r="F153" s="156">
        <v>0</v>
      </c>
    </row>
    <row r="154" spans="1:6" x14ac:dyDescent="0.25">
      <c r="A154" s="72">
        <f t="shared" si="12"/>
        <v>11</v>
      </c>
      <c r="B154" s="79" t="s">
        <v>1165</v>
      </c>
      <c r="C154" s="79" t="s">
        <v>171</v>
      </c>
      <c r="D154" s="74">
        <v>0</v>
      </c>
      <c r="E154" s="75">
        <v>350</v>
      </c>
      <c r="F154" s="156">
        <v>0</v>
      </c>
    </row>
    <row r="155" spans="1:6" x14ac:dyDescent="0.25">
      <c r="A155" s="72">
        <f t="shared" si="12"/>
        <v>12</v>
      </c>
      <c r="B155" s="79" t="s">
        <v>1166</v>
      </c>
      <c r="C155" s="79" t="s">
        <v>171</v>
      </c>
      <c r="D155" s="74">
        <v>0</v>
      </c>
      <c r="E155" s="75">
        <v>350</v>
      </c>
      <c r="F155" s="156">
        <v>0</v>
      </c>
    </row>
    <row r="156" spans="1:6" x14ac:dyDescent="0.25">
      <c r="A156" s="72">
        <f t="shared" si="12"/>
        <v>13</v>
      </c>
      <c r="B156" s="79" t="s">
        <v>1167</v>
      </c>
      <c r="C156" s="79" t="s">
        <v>181</v>
      </c>
      <c r="D156" s="74">
        <v>0</v>
      </c>
      <c r="E156" s="75">
        <v>350</v>
      </c>
      <c r="F156" s="156">
        <v>0</v>
      </c>
    </row>
    <row r="157" spans="1:6" x14ac:dyDescent="0.25">
      <c r="A157" s="72">
        <f t="shared" si="12"/>
        <v>14</v>
      </c>
      <c r="B157" s="79" t="s">
        <v>1168</v>
      </c>
      <c r="C157" s="79" t="s">
        <v>186</v>
      </c>
      <c r="D157" s="74">
        <v>0</v>
      </c>
      <c r="E157" s="75">
        <v>350</v>
      </c>
      <c r="F157" s="156">
        <v>0</v>
      </c>
    </row>
    <row r="158" spans="1:6" x14ac:dyDescent="0.25">
      <c r="A158" s="72">
        <f t="shared" si="12"/>
        <v>15</v>
      </c>
      <c r="B158" s="79" t="s">
        <v>1169</v>
      </c>
      <c r="C158" s="79" t="s">
        <v>181</v>
      </c>
      <c r="D158" s="74">
        <v>0</v>
      </c>
      <c r="E158" s="75">
        <v>350</v>
      </c>
      <c r="F158" s="156">
        <v>0</v>
      </c>
    </row>
    <row r="159" spans="1:6" x14ac:dyDescent="0.25">
      <c r="A159" s="72">
        <f t="shared" si="12"/>
        <v>16</v>
      </c>
      <c r="B159" s="79" t="s">
        <v>1170</v>
      </c>
      <c r="C159" s="79" t="s">
        <v>186</v>
      </c>
      <c r="D159" s="74">
        <v>0</v>
      </c>
      <c r="E159" s="75">
        <v>350</v>
      </c>
      <c r="F159" s="156">
        <v>0</v>
      </c>
    </row>
    <row r="160" spans="1:6" x14ac:dyDescent="0.25">
      <c r="A160" s="72">
        <f t="shared" si="12"/>
        <v>17</v>
      </c>
      <c r="B160" s="79" t="s">
        <v>1171</v>
      </c>
      <c r="C160" s="79" t="s">
        <v>181</v>
      </c>
      <c r="D160" s="74">
        <v>0</v>
      </c>
      <c r="E160" s="75">
        <v>350</v>
      </c>
      <c r="F160" s="156">
        <v>0</v>
      </c>
    </row>
    <row r="161" spans="1:6" ht="15.75" thickBot="1" x14ac:dyDescent="0.3">
      <c r="A161" s="126">
        <v>18</v>
      </c>
      <c r="B161" s="77" t="s">
        <v>1172</v>
      </c>
      <c r="C161" s="77" t="s">
        <v>186</v>
      </c>
      <c r="D161" s="74">
        <v>0</v>
      </c>
      <c r="E161" s="75">
        <v>350</v>
      </c>
      <c r="F161" s="156">
        <v>0</v>
      </c>
    </row>
    <row r="162" spans="1:6" ht="15.75" thickBot="1" x14ac:dyDescent="0.3">
      <c r="A162" s="226" t="s">
        <v>329</v>
      </c>
      <c r="B162" s="227"/>
      <c r="C162" s="57" t="s">
        <v>89</v>
      </c>
      <c r="D162" s="62">
        <f>SUM(D163:D176)</f>
        <v>0</v>
      </c>
      <c r="E162" s="62">
        <f>SUM(E163:E176)</f>
        <v>0</v>
      </c>
      <c r="F162" s="64">
        <f>SUM(F163:F176)</f>
        <v>1845</v>
      </c>
    </row>
    <row r="163" spans="1:6" x14ac:dyDescent="0.25">
      <c r="A163" s="163">
        <v>1</v>
      </c>
      <c r="B163" s="239" t="s">
        <v>836</v>
      </c>
      <c r="C163" s="127" t="s">
        <v>331</v>
      </c>
      <c r="D163" s="67">
        <v>0</v>
      </c>
      <c r="E163" s="68">
        <v>0</v>
      </c>
      <c r="F163" s="164">
        <v>1845</v>
      </c>
    </row>
    <row r="164" spans="1:6" x14ac:dyDescent="0.25">
      <c r="A164" s="72">
        <f>+A163+1</f>
        <v>2</v>
      </c>
      <c r="B164" s="229"/>
      <c r="C164" s="128" t="s">
        <v>186</v>
      </c>
      <c r="D164" s="74">
        <v>0</v>
      </c>
      <c r="E164" s="75">
        <v>0</v>
      </c>
      <c r="F164" s="156">
        <v>0</v>
      </c>
    </row>
    <row r="165" spans="1:6" x14ac:dyDescent="0.25">
      <c r="A165" s="72">
        <f t="shared" ref="A165:A176" si="13">+A164+1</f>
        <v>3</v>
      </c>
      <c r="B165" s="229"/>
      <c r="C165" s="128" t="s">
        <v>186</v>
      </c>
      <c r="D165" s="74">
        <v>0</v>
      </c>
      <c r="E165" s="75">
        <v>0</v>
      </c>
      <c r="F165" s="156">
        <v>0</v>
      </c>
    </row>
    <row r="166" spans="1:6" x14ac:dyDescent="0.25">
      <c r="A166" s="72">
        <f t="shared" si="13"/>
        <v>4</v>
      </c>
      <c r="B166" s="79" t="s">
        <v>1173</v>
      </c>
      <c r="C166" s="128" t="s">
        <v>186</v>
      </c>
      <c r="D166" s="74">
        <v>0</v>
      </c>
      <c r="E166" s="75">
        <v>0</v>
      </c>
      <c r="F166" s="156">
        <v>0</v>
      </c>
    </row>
    <row r="167" spans="1:6" x14ac:dyDescent="0.25">
      <c r="A167" s="72">
        <f t="shared" si="13"/>
        <v>5</v>
      </c>
      <c r="B167" s="79" t="s">
        <v>1174</v>
      </c>
      <c r="C167" s="79" t="s">
        <v>181</v>
      </c>
      <c r="D167" s="74">
        <v>0</v>
      </c>
      <c r="E167" s="75">
        <v>0</v>
      </c>
      <c r="F167" s="156">
        <v>0</v>
      </c>
    </row>
    <row r="168" spans="1:6" x14ac:dyDescent="0.25">
      <c r="A168" s="72">
        <f t="shared" si="13"/>
        <v>6</v>
      </c>
      <c r="B168" s="79" t="s">
        <v>1175</v>
      </c>
      <c r="C168" s="128" t="s">
        <v>335</v>
      </c>
      <c r="D168" s="74">
        <v>0</v>
      </c>
      <c r="E168" s="75">
        <v>0</v>
      </c>
      <c r="F168" s="156">
        <v>0</v>
      </c>
    </row>
    <row r="169" spans="1:6" x14ac:dyDescent="0.25">
      <c r="A169" s="72">
        <f t="shared" si="13"/>
        <v>7</v>
      </c>
      <c r="B169" s="79" t="s">
        <v>1176</v>
      </c>
      <c r="C169" s="128" t="s">
        <v>178</v>
      </c>
      <c r="D169" s="74">
        <v>0</v>
      </c>
      <c r="E169" s="75">
        <v>0</v>
      </c>
      <c r="F169" s="156">
        <v>0</v>
      </c>
    </row>
    <row r="170" spans="1:6" x14ac:dyDescent="0.25">
      <c r="A170" s="72">
        <f t="shared" si="13"/>
        <v>8</v>
      </c>
      <c r="B170" s="79" t="s">
        <v>1177</v>
      </c>
      <c r="C170" s="128" t="s">
        <v>186</v>
      </c>
      <c r="D170" s="74">
        <v>0</v>
      </c>
      <c r="E170" s="75">
        <v>0</v>
      </c>
      <c r="F170" s="156">
        <v>0</v>
      </c>
    </row>
    <row r="171" spans="1:6" x14ac:dyDescent="0.25">
      <c r="A171" s="72">
        <f t="shared" si="13"/>
        <v>9</v>
      </c>
      <c r="B171" s="79" t="s">
        <v>1178</v>
      </c>
      <c r="C171" s="128" t="s">
        <v>186</v>
      </c>
      <c r="D171" s="74">
        <v>0</v>
      </c>
      <c r="E171" s="75">
        <v>0</v>
      </c>
      <c r="F171" s="156">
        <v>0</v>
      </c>
    </row>
    <row r="172" spans="1:6" x14ac:dyDescent="0.25">
      <c r="A172" s="72">
        <f t="shared" si="13"/>
        <v>10</v>
      </c>
      <c r="B172" s="79" t="s">
        <v>1179</v>
      </c>
      <c r="C172" s="128" t="s">
        <v>186</v>
      </c>
      <c r="D172" s="74">
        <v>0</v>
      </c>
      <c r="E172" s="75">
        <v>0</v>
      </c>
      <c r="F172" s="156">
        <v>0</v>
      </c>
    </row>
    <row r="173" spans="1:6" x14ac:dyDescent="0.25">
      <c r="A173" s="72">
        <f t="shared" si="13"/>
        <v>11</v>
      </c>
      <c r="B173" s="79" t="s">
        <v>1180</v>
      </c>
      <c r="C173" s="128" t="s">
        <v>341</v>
      </c>
      <c r="D173" s="74">
        <v>0</v>
      </c>
      <c r="E173" s="75">
        <v>0</v>
      </c>
      <c r="F173" s="156">
        <v>0</v>
      </c>
    </row>
    <row r="174" spans="1:6" x14ac:dyDescent="0.25">
      <c r="A174" s="72">
        <f t="shared" si="13"/>
        <v>12</v>
      </c>
      <c r="B174" s="79" t="s">
        <v>1181</v>
      </c>
      <c r="C174" s="128" t="s">
        <v>178</v>
      </c>
      <c r="D174" s="74">
        <v>0</v>
      </c>
      <c r="E174" s="75">
        <v>0</v>
      </c>
      <c r="F174" s="156">
        <v>0</v>
      </c>
    </row>
    <row r="175" spans="1:6" x14ac:dyDescent="0.25">
      <c r="A175" s="72">
        <f t="shared" si="13"/>
        <v>13</v>
      </c>
      <c r="B175" s="79" t="s">
        <v>1182</v>
      </c>
      <c r="C175" s="128" t="s">
        <v>344</v>
      </c>
      <c r="D175" s="74">
        <v>0</v>
      </c>
      <c r="E175" s="75">
        <v>0</v>
      </c>
      <c r="F175" s="156">
        <v>0</v>
      </c>
    </row>
    <row r="176" spans="1:6" ht="15.75" thickBot="1" x14ac:dyDescent="0.3">
      <c r="A176" s="102">
        <f t="shared" si="13"/>
        <v>14</v>
      </c>
      <c r="B176" s="103" t="s">
        <v>1183</v>
      </c>
      <c r="C176" s="129" t="s">
        <v>344</v>
      </c>
      <c r="D176" s="74">
        <v>0</v>
      </c>
      <c r="E176" s="75">
        <v>0</v>
      </c>
      <c r="F176" s="156">
        <v>0</v>
      </c>
    </row>
    <row r="177" spans="1:6" ht="15.75" thickBot="1" x14ac:dyDescent="0.3">
      <c r="A177" s="226" t="s">
        <v>605</v>
      </c>
      <c r="B177" s="227"/>
      <c r="C177" s="57" t="s">
        <v>89</v>
      </c>
      <c r="D177" s="62">
        <f>SUM(D178:D192)</f>
        <v>0</v>
      </c>
      <c r="E177" s="62">
        <f>SUM(E178:E192)</f>
        <v>0</v>
      </c>
      <c r="F177" s="64">
        <f>SUM(F178:F192)</f>
        <v>26314</v>
      </c>
    </row>
    <row r="178" spans="1:6" x14ac:dyDescent="0.25">
      <c r="A178" s="236">
        <v>1</v>
      </c>
      <c r="B178" s="228" t="s">
        <v>1184</v>
      </c>
      <c r="C178" s="125" t="s">
        <v>348</v>
      </c>
      <c r="D178" s="89">
        <v>0</v>
      </c>
      <c r="E178" s="90">
        <v>0</v>
      </c>
      <c r="F178" s="155">
        <v>26314</v>
      </c>
    </row>
    <row r="179" spans="1:6" x14ac:dyDescent="0.25">
      <c r="A179" s="231"/>
      <c r="B179" s="229"/>
      <c r="C179" s="79" t="s">
        <v>177</v>
      </c>
      <c r="D179" s="74">
        <v>0</v>
      </c>
      <c r="E179" s="75">
        <v>0</v>
      </c>
      <c r="F179" s="156">
        <v>0</v>
      </c>
    </row>
    <row r="180" spans="1:6" x14ac:dyDescent="0.25">
      <c r="A180" s="231"/>
      <c r="B180" s="229"/>
      <c r="C180" s="79" t="s">
        <v>349</v>
      </c>
      <c r="D180" s="74">
        <v>0</v>
      </c>
      <c r="E180" s="75">
        <v>0</v>
      </c>
      <c r="F180" s="156">
        <v>0</v>
      </c>
    </row>
    <row r="181" spans="1:6" x14ac:dyDescent="0.25">
      <c r="A181" s="72">
        <v>2</v>
      </c>
      <c r="B181" s="79" t="s">
        <v>1042</v>
      </c>
      <c r="C181" s="128" t="s">
        <v>186</v>
      </c>
      <c r="D181" s="74">
        <v>0</v>
      </c>
      <c r="E181" s="75">
        <v>0</v>
      </c>
      <c r="F181" s="156">
        <v>0</v>
      </c>
    </row>
    <row r="182" spans="1:6" x14ac:dyDescent="0.25">
      <c r="A182" s="72">
        <v>3</v>
      </c>
      <c r="B182" s="130" t="s">
        <v>1043</v>
      </c>
      <c r="C182" s="128" t="s">
        <v>186</v>
      </c>
      <c r="D182" s="74">
        <v>0</v>
      </c>
      <c r="E182" s="75">
        <v>0</v>
      </c>
      <c r="F182" s="156">
        <v>0</v>
      </c>
    </row>
    <row r="183" spans="1:6" x14ac:dyDescent="0.25">
      <c r="A183" s="72">
        <v>4</v>
      </c>
      <c r="B183" s="130" t="s">
        <v>1044</v>
      </c>
      <c r="C183" s="128" t="s">
        <v>186</v>
      </c>
      <c r="D183" s="74">
        <v>0</v>
      </c>
      <c r="E183" s="75">
        <v>0</v>
      </c>
      <c r="F183" s="156">
        <v>0</v>
      </c>
    </row>
    <row r="184" spans="1:6" x14ac:dyDescent="0.25">
      <c r="A184" s="72">
        <v>5</v>
      </c>
      <c r="B184" s="130" t="s">
        <v>1045</v>
      </c>
      <c r="C184" s="128" t="s">
        <v>186</v>
      </c>
      <c r="D184" s="74">
        <v>0</v>
      </c>
      <c r="E184" s="75">
        <v>0</v>
      </c>
      <c r="F184" s="156">
        <v>0</v>
      </c>
    </row>
    <row r="185" spans="1:6" x14ac:dyDescent="0.25">
      <c r="A185" s="72">
        <v>6</v>
      </c>
      <c r="B185" s="79" t="s">
        <v>1046</v>
      </c>
      <c r="C185" s="128" t="s">
        <v>186</v>
      </c>
      <c r="D185" s="74">
        <v>0</v>
      </c>
      <c r="E185" s="75">
        <v>0</v>
      </c>
      <c r="F185" s="156">
        <v>0</v>
      </c>
    </row>
    <row r="186" spans="1:6" x14ac:dyDescent="0.25">
      <c r="A186" s="72">
        <v>7</v>
      </c>
      <c r="B186" s="130" t="s">
        <v>1047</v>
      </c>
      <c r="C186" s="79" t="s">
        <v>186</v>
      </c>
      <c r="D186" s="74">
        <v>0</v>
      </c>
      <c r="E186" s="75">
        <v>0</v>
      </c>
      <c r="F186" s="156">
        <v>0</v>
      </c>
    </row>
    <row r="187" spans="1:6" x14ac:dyDescent="0.25">
      <c r="A187" s="72">
        <v>8</v>
      </c>
      <c r="B187" s="130" t="s">
        <v>1048</v>
      </c>
      <c r="C187" s="128" t="s">
        <v>186</v>
      </c>
      <c r="D187" s="74">
        <v>0</v>
      </c>
      <c r="E187" s="75">
        <v>0</v>
      </c>
      <c r="F187" s="156">
        <v>0</v>
      </c>
    </row>
    <row r="188" spans="1:6" x14ac:dyDescent="0.25">
      <c r="A188" s="72">
        <v>9</v>
      </c>
      <c r="B188" s="130" t="s">
        <v>1049</v>
      </c>
      <c r="C188" s="128" t="s">
        <v>178</v>
      </c>
      <c r="D188" s="74">
        <v>0</v>
      </c>
      <c r="E188" s="75">
        <v>0</v>
      </c>
      <c r="F188" s="156">
        <v>0</v>
      </c>
    </row>
    <row r="189" spans="1:6" x14ac:dyDescent="0.25">
      <c r="A189" s="72">
        <v>10</v>
      </c>
      <c r="B189" s="79" t="s">
        <v>1050</v>
      </c>
      <c r="C189" s="128" t="s">
        <v>186</v>
      </c>
      <c r="D189" s="74">
        <v>0</v>
      </c>
      <c r="E189" s="75">
        <v>0</v>
      </c>
      <c r="F189" s="156">
        <v>0</v>
      </c>
    </row>
    <row r="190" spans="1:6" x14ac:dyDescent="0.25">
      <c r="A190" s="72">
        <v>11</v>
      </c>
      <c r="B190" s="130" t="s">
        <v>1051</v>
      </c>
      <c r="C190" s="128" t="s">
        <v>186</v>
      </c>
      <c r="D190" s="74">
        <v>0</v>
      </c>
      <c r="E190" s="75">
        <v>0</v>
      </c>
      <c r="F190" s="156">
        <v>0</v>
      </c>
    </row>
    <row r="191" spans="1:6" x14ac:dyDescent="0.25">
      <c r="A191" s="72">
        <v>12</v>
      </c>
      <c r="B191" s="130" t="s">
        <v>1052</v>
      </c>
      <c r="C191" s="130" t="s">
        <v>171</v>
      </c>
      <c r="D191" s="74">
        <v>0</v>
      </c>
      <c r="E191" s="75">
        <v>0</v>
      </c>
      <c r="F191" s="156">
        <v>0</v>
      </c>
    </row>
    <row r="192" spans="1:6" ht="15.75" thickBot="1" x14ac:dyDescent="0.3">
      <c r="A192" s="80">
        <v>13</v>
      </c>
      <c r="B192" s="131" t="s">
        <v>361</v>
      </c>
      <c r="C192" s="131" t="s">
        <v>181</v>
      </c>
      <c r="D192" s="83">
        <v>0</v>
      </c>
      <c r="E192" s="84">
        <v>0</v>
      </c>
      <c r="F192" s="157">
        <v>0</v>
      </c>
    </row>
    <row r="193" spans="1:6" ht="15.75" thickBot="1" x14ac:dyDescent="0.3">
      <c r="A193" s="226" t="s">
        <v>16</v>
      </c>
      <c r="B193" s="227"/>
      <c r="C193" s="57" t="s">
        <v>89</v>
      </c>
      <c r="D193" s="62">
        <f>SUM(D194:D225)</f>
        <v>0</v>
      </c>
      <c r="E193" s="62">
        <f t="shared" ref="E193:F193" si="14">SUM(E194:E225)</f>
        <v>1937.75</v>
      </c>
      <c r="F193" s="64">
        <f t="shared" si="14"/>
        <v>4755.25</v>
      </c>
    </row>
    <row r="194" spans="1:6" x14ac:dyDescent="0.25">
      <c r="A194" s="88">
        <v>1</v>
      </c>
      <c r="B194" s="233" t="s">
        <v>862</v>
      </c>
      <c r="C194" s="132" t="s">
        <v>168</v>
      </c>
      <c r="D194" s="92">
        <v>0</v>
      </c>
      <c r="E194" s="90">
        <f>810.75+86.25</f>
        <v>897</v>
      </c>
      <c r="F194" s="155">
        <v>0</v>
      </c>
    </row>
    <row r="195" spans="1:6" x14ac:dyDescent="0.25">
      <c r="A195" s="72">
        <v>2</v>
      </c>
      <c r="B195" s="234"/>
      <c r="C195" s="135" t="s">
        <v>363</v>
      </c>
      <c r="D195" s="77">
        <v>0</v>
      </c>
      <c r="E195" s="75">
        <f>638.25+86.25</f>
        <v>724.5</v>
      </c>
      <c r="F195" s="156">
        <f>2875+920</f>
        <v>3795</v>
      </c>
    </row>
    <row r="196" spans="1:6" x14ac:dyDescent="0.25">
      <c r="A196" s="72">
        <v>3</v>
      </c>
      <c r="B196" s="234"/>
      <c r="C196" s="135" t="s">
        <v>184</v>
      </c>
      <c r="D196" s="77">
        <v>0</v>
      </c>
      <c r="E196" s="75">
        <f>281.75+34.5</f>
        <v>316.25</v>
      </c>
      <c r="F196" s="156">
        <f>402.5+460+97.75</f>
        <v>960.25</v>
      </c>
    </row>
    <row r="197" spans="1:6" x14ac:dyDescent="0.25">
      <c r="A197" s="72">
        <v>4</v>
      </c>
      <c r="B197" s="138" t="s">
        <v>1053</v>
      </c>
      <c r="C197" s="139" t="s">
        <v>366</v>
      </c>
      <c r="D197" s="77">
        <v>0</v>
      </c>
      <c r="E197" s="75">
        <v>0</v>
      </c>
      <c r="F197" s="156">
        <v>0</v>
      </c>
    </row>
    <row r="198" spans="1:6" x14ac:dyDescent="0.25">
      <c r="A198" s="72">
        <v>5</v>
      </c>
      <c r="B198" s="138" t="s">
        <v>1054</v>
      </c>
      <c r="C198" s="139" t="s">
        <v>368</v>
      </c>
      <c r="D198" s="77">
        <v>0</v>
      </c>
      <c r="E198" s="75">
        <v>0</v>
      </c>
      <c r="F198" s="156">
        <v>0</v>
      </c>
    </row>
    <row r="199" spans="1:6" x14ac:dyDescent="0.25">
      <c r="A199" s="72">
        <v>6</v>
      </c>
      <c r="B199" s="235" t="s">
        <v>1055</v>
      </c>
      <c r="C199" s="139" t="s">
        <v>368</v>
      </c>
      <c r="D199" s="77">
        <v>0</v>
      </c>
      <c r="E199" s="75">
        <v>0</v>
      </c>
      <c r="F199" s="156">
        <v>0</v>
      </c>
    </row>
    <row r="200" spans="1:6" x14ac:dyDescent="0.25">
      <c r="A200" s="72">
        <v>7</v>
      </c>
      <c r="B200" s="235"/>
      <c r="C200" s="139" t="s">
        <v>368</v>
      </c>
      <c r="D200" s="77">
        <v>0</v>
      </c>
      <c r="E200" s="75">
        <v>0</v>
      </c>
      <c r="F200" s="156">
        <v>0</v>
      </c>
    </row>
    <row r="201" spans="1:6" x14ac:dyDescent="0.25">
      <c r="A201" s="72">
        <v>8</v>
      </c>
      <c r="B201" s="235"/>
      <c r="C201" s="139" t="s">
        <v>368</v>
      </c>
      <c r="D201" s="77">
        <v>0</v>
      </c>
      <c r="E201" s="75">
        <v>0</v>
      </c>
      <c r="F201" s="156">
        <v>0</v>
      </c>
    </row>
    <row r="202" spans="1:6" x14ac:dyDescent="0.25">
      <c r="A202" s="72">
        <v>9</v>
      </c>
      <c r="B202" s="235"/>
      <c r="C202" s="139" t="s">
        <v>368</v>
      </c>
      <c r="D202" s="77">
        <v>0</v>
      </c>
      <c r="E202" s="75">
        <v>0</v>
      </c>
      <c r="F202" s="156">
        <v>0</v>
      </c>
    </row>
    <row r="203" spans="1:6" x14ac:dyDescent="0.25">
      <c r="A203" s="72">
        <v>10</v>
      </c>
      <c r="B203" s="235"/>
      <c r="C203" s="139" t="s">
        <v>370</v>
      </c>
      <c r="D203" s="77">
        <v>0</v>
      </c>
      <c r="E203" s="75">
        <v>0</v>
      </c>
      <c r="F203" s="156">
        <v>0</v>
      </c>
    </row>
    <row r="204" spans="1:6" x14ac:dyDescent="0.25">
      <c r="A204" s="72">
        <v>11</v>
      </c>
      <c r="B204" s="235"/>
      <c r="C204" s="139" t="s">
        <v>371</v>
      </c>
      <c r="D204" s="77">
        <v>0</v>
      </c>
      <c r="E204" s="75">
        <v>0</v>
      </c>
      <c r="F204" s="156">
        <v>0</v>
      </c>
    </row>
    <row r="205" spans="1:6" x14ac:dyDescent="0.25">
      <c r="A205" s="72">
        <v>12</v>
      </c>
      <c r="B205" s="141" t="s">
        <v>1056</v>
      </c>
      <c r="C205" s="139" t="s">
        <v>368</v>
      </c>
      <c r="D205" s="77">
        <v>0</v>
      </c>
      <c r="E205" s="75">
        <v>0</v>
      </c>
      <c r="F205" s="156">
        <v>0</v>
      </c>
    </row>
    <row r="206" spans="1:6" x14ac:dyDescent="0.25">
      <c r="A206" s="72">
        <v>13</v>
      </c>
      <c r="B206" s="141" t="s">
        <v>373</v>
      </c>
      <c r="C206" s="139" t="s">
        <v>368</v>
      </c>
      <c r="D206" s="77">
        <v>0</v>
      </c>
      <c r="E206" s="75">
        <v>0</v>
      </c>
      <c r="F206" s="156">
        <v>0</v>
      </c>
    </row>
    <row r="207" spans="1:6" x14ac:dyDescent="0.25">
      <c r="A207" s="72">
        <v>14</v>
      </c>
      <c r="B207" s="141" t="s">
        <v>1057</v>
      </c>
      <c r="C207" s="139" t="s">
        <v>368</v>
      </c>
      <c r="D207" s="77">
        <v>0</v>
      </c>
      <c r="E207" s="75">
        <v>0</v>
      </c>
      <c r="F207" s="156">
        <v>0</v>
      </c>
    </row>
    <row r="208" spans="1:6" x14ac:dyDescent="0.25">
      <c r="A208" s="72">
        <v>15</v>
      </c>
      <c r="B208" s="141" t="s">
        <v>1058</v>
      </c>
      <c r="C208" s="139" t="s">
        <v>368</v>
      </c>
      <c r="D208" s="77">
        <v>0</v>
      </c>
      <c r="E208" s="75">
        <v>0</v>
      </c>
      <c r="F208" s="156">
        <v>0</v>
      </c>
    </row>
    <row r="209" spans="1:6" x14ac:dyDescent="0.25">
      <c r="A209" s="72">
        <v>16</v>
      </c>
      <c r="B209" s="141" t="s">
        <v>1059</v>
      </c>
      <c r="C209" s="139" t="s">
        <v>368</v>
      </c>
      <c r="D209" s="77">
        <v>0</v>
      </c>
      <c r="E209" s="75">
        <v>0</v>
      </c>
      <c r="F209" s="156">
        <v>0</v>
      </c>
    </row>
    <row r="210" spans="1:6" x14ac:dyDescent="0.25">
      <c r="A210" s="72">
        <v>17</v>
      </c>
      <c r="B210" s="141" t="s">
        <v>1060</v>
      </c>
      <c r="C210" s="139" t="s">
        <v>368</v>
      </c>
      <c r="D210" s="77">
        <v>0</v>
      </c>
      <c r="E210" s="75">
        <v>0</v>
      </c>
      <c r="F210" s="156">
        <v>0</v>
      </c>
    </row>
    <row r="211" spans="1:6" x14ac:dyDescent="0.25">
      <c r="A211" s="72">
        <v>18</v>
      </c>
      <c r="B211" s="141" t="s">
        <v>1061</v>
      </c>
      <c r="C211" s="139" t="s">
        <v>368</v>
      </c>
      <c r="D211" s="77">
        <v>0</v>
      </c>
      <c r="E211" s="75">
        <v>0</v>
      </c>
      <c r="F211" s="156">
        <v>0</v>
      </c>
    </row>
    <row r="212" spans="1:6" x14ac:dyDescent="0.25">
      <c r="A212" s="72">
        <v>19</v>
      </c>
      <c r="B212" s="141" t="s">
        <v>1062</v>
      </c>
      <c r="C212" s="139" t="s">
        <v>368</v>
      </c>
      <c r="D212" s="77">
        <v>0</v>
      </c>
      <c r="E212" s="75">
        <v>0</v>
      </c>
      <c r="F212" s="156">
        <v>0</v>
      </c>
    </row>
    <row r="213" spans="1:6" x14ac:dyDescent="0.25">
      <c r="A213" s="72">
        <v>20</v>
      </c>
      <c r="B213" s="141" t="s">
        <v>380</v>
      </c>
      <c r="C213" s="139" t="s">
        <v>368</v>
      </c>
      <c r="D213" s="77">
        <v>0</v>
      </c>
      <c r="E213" s="75">
        <v>0</v>
      </c>
      <c r="F213" s="156">
        <v>0</v>
      </c>
    </row>
    <row r="214" spans="1:6" x14ac:dyDescent="0.25">
      <c r="A214" s="72">
        <v>21</v>
      </c>
      <c r="B214" s="141" t="s">
        <v>1063</v>
      </c>
      <c r="C214" s="135" t="s">
        <v>382</v>
      </c>
      <c r="D214" s="77">
        <v>0</v>
      </c>
      <c r="E214" s="75">
        <v>0</v>
      </c>
      <c r="F214" s="156">
        <v>0</v>
      </c>
    </row>
    <row r="215" spans="1:6" x14ac:dyDescent="0.25">
      <c r="A215" s="72">
        <v>22</v>
      </c>
      <c r="B215" s="141" t="s">
        <v>383</v>
      </c>
      <c r="C215" s="135" t="s">
        <v>171</v>
      </c>
      <c r="D215" s="77">
        <v>0</v>
      </c>
      <c r="E215" s="75">
        <v>0</v>
      </c>
      <c r="F215" s="156">
        <v>0</v>
      </c>
    </row>
    <row r="216" spans="1:6" x14ac:dyDescent="0.25">
      <c r="A216" s="72">
        <v>23</v>
      </c>
      <c r="B216" s="141" t="s">
        <v>1064</v>
      </c>
      <c r="C216" s="142" t="s">
        <v>368</v>
      </c>
      <c r="D216" s="77">
        <v>0</v>
      </c>
      <c r="E216" s="75">
        <v>0</v>
      </c>
      <c r="F216" s="156">
        <v>0</v>
      </c>
    </row>
    <row r="217" spans="1:6" x14ac:dyDescent="0.25">
      <c r="A217" s="72">
        <v>24</v>
      </c>
      <c r="B217" s="141" t="s">
        <v>634</v>
      </c>
      <c r="C217" s="139" t="s">
        <v>368</v>
      </c>
      <c r="D217" s="77">
        <v>0</v>
      </c>
      <c r="E217" s="75">
        <v>0</v>
      </c>
      <c r="F217" s="156">
        <v>0</v>
      </c>
    </row>
    <row r="218" spans="1:6" x14ac:dyDescent="0.25">
      <c r="A218" s="72">
        <v>25</v>
      </c>
      <c r="B218" s="141" t="s">
        <v>635</v>
      </c>
      <c r="C218" s="135" t="s">
        <v>171</v>
      </c>
      <c r="D218" s="77">
        <v>0</v>
      </c>
      <c r="E218" s="75">
        <v>0</v>
      </c>
      <c r="F218" s="156">
        <v>0</v>
      </c>
    </row>
    <row r="219" spans="1:6" x14ac:dyDescent="0.25">
      <c r="A219" s="72">
        <v>26</v>
      </c>
      <c r="B219" s="141" t="s">
        <v>636</v>
      </c>
      <c r="C219" s="135" t="s">
        <v>388</v>
      </c>
      <c r="D219" s="77">
        <v>0</v>
      </c>
      <c r="E219" s="75">
        <v>0</v>
      </c>
      <c r="F219" s="156">
        <v>0</v>
      </c>
    </row>
    <row r="220" spans="1:6" x14ac:dyDescent="0.25">
      <c r="A220" s="72">
        <v>27</v>
      </c>
      <c r="B220" s="141" t="s">
        <v>637</v>
      </c>
      <c r="C220" s="142" t="s">
        <v>368</v>
      </c>
      <c r="D220" s="77">
        <v>0</v>
      </c>
      <c r="E220" s="75">
        <v>0</v>
      </c>
      <c r="F220" s="156">
        <v>0</v>
      </c>
    </row>
    <row r="221" spans="1:6" x14ac:dyDescent="0.25">
      <c r="A221" s="72">
        <v>28</v>
      </c>
      <c r="B221" s="141" t="s">
        <v>638</v>
      </c>
      <c r="C221" s="142" t="s">
        <v>368</v>
      </c>
      <c r="D221" s="77">
        <v>0</v>
      </c>
      <c r="E221" s="75">
        <v>0</v>
      </c>
      <c r="F221" s="156">
        <v>0</v>
      </c>
    </row>
    <row r="222" spans="1:6" x14ac:dyDescent="0.25">
      <c r="A222" s="72">
        <v>29</v>
      </c>
      <c r="B222" s="141" t="s">
        <v>639</v>
      </c>
      <c r="C222" s="135" t="s">
        <v>368</v>
      </c>
      <c r="D222" s="77">
        <v>0</v>
      </c>
      <c r="E222" s="75">
        <v>0</v>
      </c>
      <c r="F222" s="156">
        <v>0</v>
      </c>
    </row>
    <row r="223" spans="1:6" x14ac:dyDescent="0.25">
      <c r="A223" s="72">
        <v>30</v>
      </c>
      <c r="B223" s="141" t="s">
        <v>640</v>
      </c>
      <c r="C223" s="142" t="s">
        <v>368</v>
      </c>
      <c r="D223" s="77">
        <v>0</v>
      </c>
      <c r="E223" s="75">
        <v>0</v>
      </c>
      <c r="F223" s="156">
        <v>0</v>
      </c>
    </row>
    <row r="224" spans="1:6" x14ac:dyDescent="0.25">
      <c r="A224" s="72">
        <v>31</v>
      </c>
      <c r="B224" s="141" t="s">
        <v>639</v>
      </c>
      <c r="C224" s="135" t="s">
        <v>364</v>
      </c>
      <c r="D224" s="77">
        <v>0</v>
      </c>
      <c r="E224" s="75">
        <v>0</v>
      </c>
      <c r="F224" s="156">
        <v>0</v>
      </c>
    </row>
    <row r="225" spans="1:6" ht="15.75" thickBot="1" x14ac:dyDescent="0.3">
      <c r="A225" s="80">
        <v>32</v>
      </c>
      <c r="B225" s="143" t="s">
        <v>640</v>
      </c>
      <c r="C225" s="145" t="s">
        <v>364</v>
      </c>
      <c r="D225" s="84">
        <v>0</v>
      </c>
      <c r="E225" s="75">
        <v>0</v>
      </c>
      <c r="F225" s="156">
        <v>0</v>
      </c>
    </row>
    <row r="226" spans="1:6" ht="15.75" thickBot="1" x14ac:dyDescent="0.3">
      <c r="A226" s="226" t="s">
        <v>393</v>
      </c>
      <c r="B226" s="227"/>
      <c r="C226" s="57" t="s">
        <v>89</v>
      </c>
      <c r="D226" s="62">
        <f t="shared" ref="D226:F226" si="15">SUM(D227:D246)</f>
        <v>0</v>
      </c>
      <c r="E226" s="62">
        <f t="shared" si="15"/>
        <v>0</v>
      </c>
      <c r="F226" s="64">
        <f t="shared" si="15"/>
        <v>21014</v>
      </c>
    </row>
    <row r="227" spans="1:6" x14ac:dyDescent="0.25">
      <c r="A227" s="88">
        <v>1</v>
      </c>
      <c r="B227" s="237" t="s">
        <v>1185</v>
      </c>
      <c r="C227" s="114" t="s">
        <v>168</v>
      </c>
      <c r="D227" s="89">
        <v>0</v>
      </c>
      <c r="E227" s="90">
        <v>0</v>
      </c>
      <c r="F227" s="155">
        <v>0</v>
      </c>
    </row>
    <row r="228" spans="1:6" x14ac:dyDescent="0.25">
      <c r="A228" s="72">
        <f>+A227+1</f>
        <v>2</v>
      </c>
      <c r="B228" s="238"/>
      <c r="C228" s="130" t="s">
        <v>171</v>
      </c>
      <c r="D228" s="74">
        <v>0</v>
      </c>
      <c r="E228" s="75">
        <v>0</v>
      </c>
      <c r="F228" s="161">
        <f>12566-5248</f>
        <v>7318</v>
      </c>
    </row>
    <row r="229" spans="1:6" x14ac:dyDescent="0.25">
      <c r="A229" s="72">
        <f t="shared" ref="A229:A246" si="16">+A228+1</f>
        <v>3</v>
      </c>
      <c r="B229" s="238"/>
      <c r="C229" s="128" t="s">
        <v>186</v>
      </c>
      <c r="D229" s="74">
        <v>0</v>
      </c>
      <c r="E229" s="75">
        <v>0</v>
      </c>
      <c r="F229" s="165">
        <v>5248</v>
      </c>
    </row>
    <row r="230" spans="1:6" x14ac:dyDescent="0.25">
      <c r="A230" s="72">
        <f t="shared" si="16"/>
        <v>4</v>
      </c>
      <c r="B230" s="130" t="s">
        <v>1186</v>
      </c>
      <c r="C230" s="128" t="s">
        <v>186</v>
      </c>
      <c r="D230" s="74">
        <v>0</v>
      </c>
      <c r="E230" s="75">
        <v>0</v>
      </c>
      <c r="F230" s="156">
        <v>0</v>
      </c>
    </row>
    <row r="231" spans="1:6" x14ac:dyDescent="0.25">
      <c r="A231" s="72">
        <f t="shared" si="16"/>
        <v>5</v>
      </c>
      <c r="B231" s="130" t="s">
        <v>1187</v>
      </c>
      <c r="C231" s="130" t="s">
        <v>171</v>
      </c>
      <c r="D231" s="74">
        <v>0</v>
      </c>
      <c r="E231" s="75">
        <v>0</v>
      </c>
      <c r="F231" s="161">
        <v>2500</v>
      </c>
    </row>
    <row r="232" spans="1:6" x14ac:dyDescent="0.25">
      <c r="A232" s="72">
        <f t="shared" si="16"/>
        <v>6</v>
      </c>
      <c r="B232" s="147" t="s">
        <v>1188</v>
      </c>
      <c r="C232" s="130" t="s">
        <v>368</v>
      </c>
      <c r="D232" s="74">
        <v>0</v>
      </c>
      <c r="E232" s="75">
        <v>0</v>
      </c>
      <c r="F232" s="156">
        <v>0</v>
      </c>
    </row>
    <row r="233" spans="1:6" x14ac:dyDescent="0.25">
      <c r="A233" s="72">
        <f t="shared" si="16"/>
        <v>7</v>
      </c>
      <c r="B233" s="147" t="s">
        <v>1189</v>
      </c>
      <c r="C233" s="130" t="s">
        <v>368</v>
      </c>
      <c r="D233" s="74">
        <v>0</v>
      </c>
      <c r="E233" s="75">
        <v>0</v>
      </c>
      <c r="F233" s="156">
        <v>5948</v>
      </c>
    </row>
    <row r="234" spans="1:6" x14ac:dyDescent="0.25">
      <c r="A234" s="72">
        <f t="shared" si="16"/>
        <v>8</v>
      </c>
      <c r="B234" s="147" t="s">
        <v>1190</v>
      </c>
      <c r="C234" s="130" t="s">
        <v>368</v>
      </c>
      <c r="D234" s="74">
        <v>0</v>
      </c>
      <c r="E234" s="75">
        <v>0</v>
      </c>
      <c r="F234" s="156">
        <v>0</v>
      </c>
    </row>
    <row r="235" spans="1:6" x14ac:dyDescent="0.25">
      <c r="A235" s="72">
        <f t="shared" si="16"/>
        <v>9</v>
      </c>
      <c r="B235" s="147" t="s">
        <v>1191</v>
      </c>
      <c r="C235" s="130" t="s">
        <v>368</v>
      </c>
      <c r="D235" s="74">
        <v>0</v>
      </c>
      <c r="E235" s="75">
        <v>0</v>
      </c>
      <c r="F235" s="156">
        <v>0</v>
      </c>
    </row>
    <row r="236" spans="1:6" x14ac:dyDescent="0.25">
      <c r="A236" s="72">
        <f t="shared" si="16"/>
        <v>10</v>
      </c>
      <c r="B236" s="147" t="s">
        <v>1192</v>
      </c>
      <c r="C236" s="130" t="s">
        <v>368</v>
      </c>
      <c r="D236" s="74">
        <v>0</v>
      </c>
      <c r="E236" s="75">
        <v>0</v>
      </c>
      <c r="F236" s="156">
        <v>0</v>
      </c>
    </row>
    <row r="237" spans="1:6" x14ac:dyDescent="0.25">
      <c r="A237" s="72">
        <f t="shared" si="16"/>
        <v>11</v>
      </c>
      <c r="B237" s="147" t="s">
        <v>1193</v>
      </c>
      <c r="C237" s="130" t="s">
        <v>368</v>
      </c>
      <c r="D237" s="74">
        <v>0</v>
      </c>
      <c r="E237" s="75">
        <v>0</v>
      </c>
      <c r="F237" s="156">
        <v>0</v>
      </c>
    </row>
    <row r="238" spans="1:6" x14ac:dyDescent="0.25">
      <c r="A238" s="72">
        <f t="shared" si="16"/>
        <v>12</v>
      </c>
      <c r="B238" s="147" t="s">
        <v>1194</v>
      </c>
      <c r="C238" s="130" t="s">
        <v>344</v>
      </c>
      <c r="D238" s="74">
        <v>0</v>
      </c>
      <c r="E238" s="75">
        <v>0</v>
      </c>
      <c r="F238" s="156">
        <v>0</v>
      </c>
    </row>
    <row r="239" spans="1:6" x14ac:dyDescent="0.25">
      <c r="A239" s="72">
        <f t="shared" si="16"/>
        <v>13</v>
      </c>
      <c r="B239" s="147" t="s">
        <v>1195</v>
      </c>
      <c r="C239" s="130" t="s">
        <v>368</v>
      </c>
      <c r="D239" s="74">
        <v>0</v>
      </c>
      <c r="E239" s="75">
        <v>0</v>
      </c>
      <c r="F239" s="156">
        <v>0</v>
      </c>
    </row>
    <row r="240" spans="1:6" x14ac:dyDescent="0.25">
      <c r="A240" s="72">
        <f t="shared" si="16"/>
        <v>14</v>
      </c>
      <c r="B240" s="147" t="s">
        <v>1196</v>
      </c>
      <c r="C240" s="130" t="s">
        <v>368</v>
      </c>
      <c r="D240" s="74">
        <v>0</v>
      </c>
      <c r="E240" s="75">
        <v>0</v>
      </c>
      <c r="F240" s="156">
        <v>0</v>
      </c>
    </row>
    <row r="241" spans="1:6" x14ac:dyDescent="0.25">
      <c r="A241" s="72">
        <f t="shared" si="16"/>
        <v>15</v>
      </c>
      <c r="B241" s="147" t="s">
        <v>1197</v>
      </c>
      <c r="C241" s="130" t="s">
        <v>368</v>
      </c>
      <c r="D241" s="74">
        <v>0</v>
      </c>
      <c r="E241" s="75">
        <v>0</v>
      </c>
      <c r="F241" s="156">
        <v>0</v>
      </c>
    </row>
    <row r="242" spans="1:6" x14ac:dyDescent="0.25">
      <c r="A242" s="72">
        <f t="shared" si="16"/>
        <v>16</v>
      </c>
      <c r="B242" s="232" t="s">
        <v>1198</v>
      </c>
      <c r="C242" s="130" t="s">
        <v>368</v>
      </c>
      <c r="D242" s="74">
        <v>0</v>
      </c>
      <c r="E242" s="75">
        <v>0</v>
      </c>
      <c r="F242" s="156">
        <v>0</v>
      </c>
    </row>
    <row r="243" spans="1:6" x14ac:dyDescent="0.25">
      <c r="A243" s="72">
        <f t="shared" si="16"/>
        <v>17</v>
      </c>
      <c r="B243" s="232"/>
      <c r="C243" s="166" t="s">
        <v>344</v>
      </c>
      <c r="D243" s="74">
        <v>0</v>
      </c>
      <c r="E243" s="75">
        <v>0</v>
      </c>
      <c r="F243" s="156">
        <v>0</v>
      </c>
    </row>
    <row r="244" spans="1:6" x14ac:dyDescent="0.25">
      <c r="A244" s="72">
        <f t="shared" si="16"/>
        <v>18</v>
      </c>
      <c r="B244" s="147" t="s">
        <v>1199</v>
      </c>
      <c r="C244" s="130" t="s">
        <v>368</v>
      </c>
      <c r="D244" s="74">
        <v>0</v>
      </c>
      <c r="E244" s="75">
        <v>0</v>
      </c>
      <c r="F244" s="156">
        <v>0</v>
      </c>
    </row>
    <row r="245" spans="1:6" x14ac:dyDescent="0.25">
      <c r="A245" s="72">
        <f t="shared" si="16"/>
        <v>19</v>
      </c>
      <c r="B245" s="147" t="s">
        <v>1200</v>
      </c>
      <c r="C245" s="130" t="s">
        <v>344</v>
      </c>
      <c r="D245" s="74">
        <v>0</v>
      </c>
      <c r="E245" s="75">
        <v>0</v>
      </c>
      <c r="F245" s="156">
        <v>0</v>
      </c>
    </row>
    <row r="246" spans="1:6" x14ac:dyDescent="0.25">
      <c r="A246" s="72">
        <f t="shared" si="16"/>
        <v>20</v>
      </c>
      <c r="B246" s="147" t="s">
        <v>1201</v>
      </c>
      <c r="C246" s="130" t="s">
        <v>368</v>
      </c>
      <c r="D246" s="74">
        <v>0</v>
      </c>
      <c r="E246" s="75">
        <v>0</v>
      </c>
      <c r="F246" s="156">
        <v>0</v>
      </c>
    </row>
    <row r="247" spans="1:6" x14ac:dyDescent="0.25">
      <c r="A247" s="126">
        <v>21</v>
      </c>
      <c r="B247" s="147" t="s">
        <v>1202</v>
      </c>
      <c r="C247" s="130" t="s">
        <v>368</v>
      </c>
      <c r="D247" s="77">
        <v>0</v>
      </c>
      <c r="E247" s="75">
        <v>0</v>
      </c>
      <c r="F247" s="156">
        <v>0</v>
      </c>
    </row>
    <row r="248" spans="1:6" x14ac:dyDescent="0.25">
      <c r="A248" s="126">
        <v>22</v>
      </c>
      <c r="B248" s="147" t="s">
        <v>1189</v>
      </c>
      <c r="C248" s="166" t="s">
        <v>413</v>
      </c>
      <c r="D248" s="77">
        <v>0</v>
      </c>
      <c r="E248" s="75">
        <v>0</v>
      </c>
      <c r="F248" s="156">
        <v>0</v>
      </c>
    </row>
    <row r="249" spans="1:6" ht="15.75" thickBot="1" x14ac:dyDescent="0.3">
      <c r="A249" s="167">
        <v>23</v>
      </c>
      <c r="B249" s="151" t="s">
        <v>1203</v>
      </c>
      <c r="C249" s="131" t="s">
        <v>368</v>
      </c>
      <c r="D249" s="86">
        <v>0</v>
      </c>
      <c r="E249" s="75">
        <v>0</v>
      </c>
      <c r="F249" s="156">
        <v>0</v>
      </c>
    </row>
    <row r="250" spans="1:6" ht="15.75" thickBot="1" x14ac:dyDescent="0.3">
      <c r="A250" s="226" t="s">
        <v>415</v>
      </c>
      <c r="B250" s="227"/>
      <c r="C250" s="57" t="s">
        <v>89</v>
      </c>
      <c r="D250" s="62">
        <f>SUM(D251:D266)</f>
        <v>0</v>
      </c>
      <c r="E250" s="62">
        <f>+SUM(E251:E266)</f>
        <v>1720</v>
      </c>
      <c r="F250" s="64">
        <f>SUM(F251:F266)</f>
        <v>11589</v>
      </c>
    </row>
    <row r="251" spans="1:6" x14ac:dyDescent="0.25">
      <c r="A251" s="88">
        <v>1</v>
      </c>
      <c r="B251" s="228" t="s">
        <v>1204</v>
      </c>
      <c r="C251" s="89" t="s">
        <v>177</v>
      </c>
      <c r="D251" s="89">
        <v>0</v>
      </c>
      <c r="E251" s="90">
        <v>1440</v>
      </c>
      <c r="F251" s="155">
        <v>2089</v>
      </c>
    </row>
    <row r="252" spans="1:6" x14ac:dyDescent="0.25">
      <c r="A252" s="72">
        <f>+A251+1</f>
        <v>2</v>
      </c>
      <c r="B252" s="229"/>
      <c r="C252" s="74" t="s">
        <v>417</v>
      </c>
      <c r="D252" s="74">
        <v>0</v>
      </c>
      <c r="E252" s="75">
        <v>0</v>
      </c>
      <c r="F252" s="156">
        <v>2450</v>
      </c>
    </row>
    <row r="253" spans="1:6" x14ac:dyDescent="0.25">
      <c r="A253" s="72">
        <f t="shared" ref="A253:A266" si="17">+A252+1</f>
        <v>3</v>
      </c>
      <c r="B253" s="229"/>
      <c r="C253" s="74" t="s">
        <v>417</v>
      </c>
      <c r="D253" s="74">
        <v>0</v>
      </c>
      <c r="E253" s="75">
        <v>0</v>
      </c>
      <c r="F253" s="156">
        <v>4350</v>
      </c>
    </row>
    <row r="254" spans="1:6" x14ac:dyDescent="0.25">
      <c r="A254" s="72">
        <f t="shared" si="17"/>
        <v>4</v>
      </c>
      <c r="B254" s="79" t="s">
        <v>1205</v>
      </c>
      <c r="C254" s="79" t="s">
        <v>186</v>
      </c>
      <c r="D254" s="74">
        <v>0</v>
      </c>
      <c r="E254" s="75">
        <v>0</v>
      </c>
      <c r="F254" s="156">
        <v>0</v>
      </c>
    </row>
    <row r="255" spans="1:6" x14ac:dyDescent="0.25">
      <c r="A255" s="72">
        <f t="shared" si="17"/>
        <v>5</v>
      </c>
      <c r="B255" s="79" t="s">
        <v>1206</v>
      </c>
      <c r="C255" s="79" t="s">
        <v>186</v>
      </c>
      <c r="D255" s="74">
        <v>0</v>
      </c>
      <c r="E255" s="75">
        <v>0</v>
      </c>
      <c r="F255" s="156">
        <v>0</v>
      </c>
    </row>
    <row r="256" spans="1:6" x14ac:dyDescent="0.25">
      <c r="A256" s="72">
        <f t="shared" si="17"/>
        <v>6</v>
      </c>
      <c r="B256" s="79" t="s">
        <v>1207</v>
      </c>
      <c r="C256" s="79" t="s">
        <v>186</v>
      </c>
      <c r="D256" s="74">
        <v>0</v>
      </c>
      <c r="E256" s="74">
        <v>0</v>
      </c>
      <c r="F256" s="161">
        <v>0</v>
      </c>
    </row>
    <row r="257" spans="1:6" x14ac:dyDescent="0.25">
      <c r="A257" s="72">
        <f t="shared" si="17"/>
        <v>7</v>
      </c>
      <c r="B257" s="79" t="s">
        <v>1208</v>
      </c>
      <c r="C257" s="79" t="s">
        <v>186</v>
      </c>
      <c r="D257" s="74">
        <v>0</v>
      </c>
      <c r="E257" s="75">
        <v>0</v>
      </c>
      <c r="F257" s="156">
        <v>2700</v>
      </c>
    </row>
    <row r="258" spans="1:6" x14ac:dyDescent="0.25">
      <c r="A258" s="72">
        <f t="shared" si="17"/>
        <v>8</v>
      </c>
      <c r="B258" s="79" t="s">
        <v>1209</v>
      </c>
      <c r="C258" s="79" t="s">
        <v>186</v>
      </c>
      <c r="D258" s="74">
        <v>0</v>
      </c>
      <c r="E258" s="75">
        <v>0</v>
      </c>
      <c r="F258" s="156">
        <v>0</v>
      </c>
    </row>
    <row r="259" spans="1:6" x14ac:dyDescent="0.25">
      <c r="A259" s="72">
        <f t="shared" si="17"/>
        <v>9</v>
      </c>
      <c r="B259" s="79" t="s">
        <v>1210</v>
      </c>
      <c r="C259" s="79" t="s">
        <v>186</v>
      </c>
      <c r="D259" s="74">
        <v>0</v>
      </c>
      <c r="E259" s="74">
        <v>0</v>
      </c>
      <c r="F259" s="161">
        <v>0</v>
      </c>
    </row>
    <row r="260" spans="1:6" x14ac:dyDescent="0.25">
      <c r="A260" s="72">
        <f t="shared" si="17"/>
        <v>10</v>
      </c>
      <c r="B260" s="79" t="s">
        <v>1211</v>
      </c>
      <c r="C260" s="79" t="s">
        <v>186</v>
      </c>
      <c r="D260" s="74">
        <v>0</v>
      </c>
      <c r="E260" s="75">
        <v>0</v>
      </c>
      <c r="F260" s="156">
        <v>0</v>
      </c>
    </row>
    <row r="261" spans="1:6" x14ac:dyDescent="0.25">
      <c r="A261" s="72">
        <f t="shared" si="17"/>
        <v>11</v>
      </c>
      <c r="B261" s="79" t="s">
        <v>1212</v>
      </c>
      <c r="C261" s="79" t="s">
        <v>186</v>
      </c>
      <c r="D261" s="74">
        <v>0</v>
      </c>
      <c r="E261" s="74">
        <v>0</v>
      </c>
      <c r="F261" s="161">
        <v>0</v>
      </c>
    </row>
    <row r="262" spans="1:6" x14ac:dyDescent="0.25">
      <c r="A262" s="72">
        <f t="shared" si="17"/>
        <v>12</v>
      </c>
      <c r="B262" s="79" t="s">
        <v>1213</v>
      </c>
      <c r="C262" s="79" t="s">
        <v>186</v>
      </c>
      <c r="D262" s="74">
        <v>0</v>
      </c>
      <c r="E262" s="75">
        <v>0</v>
      </c>
      <c r="F262" s="156">
        <v>0</v>
      </c>
    </row>
    <row r="263" spans="1:6" x14ac:dyDescent="0.25">
      <c r="A263" s="72">
        <f t="shared" si="17"/>
        <v>13</v>
      </c>
      <c r="B263" s="79" t="s">
        <v>1214</v>
      </c>
      <c r="C263" s="79" t="s">
        <v>186</v>
      </c>
      <c r="D263" s="74">
        <v>0</v>
      </c>
      <c r="E263" s="75">
        <v>280</v>
      </c>
      <c r="F263" s="156">
        <v>0</v>
      </c>
    </row>
    <row r="264" spans="1:6" x14ac:dyDescent="0.25">
      <c r="A264" s="72">
        <f t="shared" si="17"/>
        <v>14</v>
      </c>
      <c r="B264" s="79" t="s">
        <v>1215</v>
      </c>
      <c r="C264" s="79" t="s">
        <v>186</v>
      </c>
      <c r="D264" s="74">
        <v>0</v>
      </c>
      <c r="E264" s="74">
        <v>0</v>
      </c>
      <c r="F264" s="161">
        <v>0</v>
      </c>
    </row>
    <row r="265" spans="1:6" x14ac:dyDescent="0.25">
      <c r="A265" s="72">
        <f t="shared" si="17"/>
        <v>15</v>
      </c>
      <c r="B265" s="79" t="s">
        <v>1216</v>
      </c>
      <c r="C265" s="79" t="s">
        <v>186</v>
      </c>
      <c r="D265" s="74">
        <v>0</v>
      </c>
      <c r="E265" s="75">
        <v>0</v>
      </c>
      <c r="F265" s="156">
        <v>0</v>
      </c>
    </row>
    <row r="266" spans="1:6" ht="15.75" thickBot="1" x14ac:dyDescent="0.3">
      <c r="A266" s="80">
        <f t="shared" si="17"/>
        <v>16</v>
      </c>
      <c r="B266" s="82" t="s">
        <v>1217</v>
      </c>
      <c r="C266" s="82" t="s">
        <v>186</v>
      </c>
      <c r="D266" s="83">
        <v>0</v>
      </c>
      <c r="E266" s="84">
        <v>0</v>
      </c>
      <c r="F266" s="157">
        <v>0</v>
      </c>
    </row>
    <row r="267" spans="1:6" ht="15.75" thickBot="1" x14ac:dyDescent="0.3">
      <c r="A267" s="226" t="s">
        <v>987</v>
      </c>
      <c r="B267" s="227"/>
      <c r="C267" s="57" t="s">
        <v>89</v>
      </c>
      <c r="D267" s="62">
        <f t="shared" ref="D267:F267" si="18">SUM(D268:D287)</f>
        <v>0</v>
      </c>
      <c r="E267" s="62">
        <f t="shared" si="18"/>
        <v>37171.338000000003</v>
      </c>
      <c r="F267" s="64">
        <f t="shared" si="18"/>
        <v>0</v>
      </c>
    </row>
    <row r="268" spans="1:6" x14ac:dyDescent="0.25">
      <c r="A268" s="88">
        <v>1</v>
      </c>
      <c r="B268" s="228" t="s">
        <v>1218</v>
      </c>
      <c r="C268" s="89" t="s">
        <v>433</v>
      </c>
      <c r="D268" s="89">
        <v>0</v>
      </c>
      <c r="E268" s="90">
        <v>3500</v>
      </c>
      <c r="F268" s="155">
        <v>0</v>
      </c>
    </row>
    <row r="269" spans="1:6" x14ac:dyDescent="0.25">
      <c r="A269" s="72">
        <f>+A268+1</f>
        <v>2</v>
      </c>
      <c r="B269" s="229"/>
      <c r="C269" s="74" t="s">
        <v>435</v>
      </c>
      <c r="D269" s="74">
        <v>0</v>
      </c>
      <c r="E269" s="75">
        <v>3475</v>
      </c>
      <c r="F269" s="156">
        <v>0</v>
      </c>
    </row>
    <row r="270" spans="1:6" x14ac:dyDescent="0.25">
      <c r="A270" s="72">
        <f t="shared" ref="A270:A287" si="19">+A269+1</f>
        <v>3</v>
      </c>
      <c r="B270" s="229"/>
      <c r="C270" s="74" t="s">
        <v>435</v>
      </c>
      <c r="D270" s="74">
        <v>0</v>
      </c>
      <c r="E270" s="75">
        <v>3474</v>
      </c>
      <c r="F270" s="156">
        <v>0</v>
      </c>
    </row>
    <row r="271" spans="1:6" x14ac:dyDescent="0.25">
      <c r="A271" s="72">
        <f t="shared" si="19"/>
        <v>4</v>
      </c>
      <c r="B271" s="79" t="s">
        <v>1219</v>
      </c>
      <c r="C271" s="79" t="s">
        <v>438</v>
      </c>
      <c r="D271" s="74">
        <v>0</v>
      </c>
      <c r="E271" s="75">
        <v>2199.96</v>
      </c>
      <c r="F271" s="156">
        <v>0</v>
      </c>
    </row>
    <row r="272" spans="1:6" x14ac:dyDescent="0.25">
      <c r="A272" s="72">
        <f t="shared" si="19"/>
        <v>5</v>
      </c>
      <c r="B272" s="79" t="s">
        <v>1220</v>
      </c>
      <c r="C272" s="79" t="s">
        <v>440</v>
      </c>
      <c r="D272" s="74">
        <v>0</v>
      </c>
      <c r="E272" s="75">
        <v>0</v>
      </c>
      <c r="F272" s="156">
        <v>0</v>
      </c>
    </row>
    <row r="273" spans="1:6" x14ac:dyDescent="0.25">
      <c r="A273" s="72">
        <f t="shared" si="19"/>
        <v>6</v>
      </c>
      <c r="B273" s="79" t="s">
        <v>1221</v>
      </c>
      <c r="C273" s="79" t="s">
        <v>442</v>
      </c>
      <c r="D273" s="74">
        <v>0</v>
      </c>
      <c r="E273" s="75">
        <v>0</v>
      </c>
      <c r="F273" s="156">
        <v>0</v>
      </c>
    </row>
    <row r="274" spans="1:6" x14ac:dyDescent="0.25">
      <c r="A274" s="72">
        <f t="shared" si="19"/>
        <v>7</v>
      </c>
      <c r="B274" s="79" t="s">
        <v>1222</v>
      </c>
      <c r="C274" s="79" t="s">
        <v>438</v>
      </c>
      <c r="D274" s="74">
        <v>0</v>
      </c>
      <c r="E274" s="75">
        <v>3296.7</v>
      </c>
      <c r="F274" s="156">
        <v>0</v>
      </c>
    </row>
    <row r="275" spans="1:6" x14ac:dyDescent="0.25">
      <c r="A275" s="72">
        <f t="shared" si="19"/>
        <v>8</v>
      </c>
      <c r="B275" s="79" t="s">
        <v>1223</v>
      </c>
      <c r="C275" s="79" t="s">
        <v>440</v>
      </c>
      <c r="D275" s="74">
        <v>0</v>
      </c>
      <c r="E275" s="75">
        <v>0</v>
      </c>
      <c r="F275" s="156">
        <v>0</v>
      </c>
    </row>
    <row r="276" spans="1:6" x14ac:dyDescent="0.25">
      <c r="A276" s="72">
        <f t="shared" si="19"/>
        <v>9</v>
      </c>
      <c r="B276" s="79" t="s">
        <v>1224</v>
      </c>
      <c r="C276" s="79" t="s">
        <v>440</v>
      </c>
      <c r="D276" s="74">
        <v>0</v>
      </c>
      <c r="E276" s="75">
        <v>3299.4</v>
      </c>
      <c r="F276" s="156">
        <v>0</v>
      </c>
    </row>
    <row r="277" spans="1:6" x14ac:dyDescent="0.25">
      <c r="A277" s="72">
        <f t="shared" si="19"/>
        <v>10</v>
      </c>
      <c r="B277" s="79" t="s">
        <v>1225</v>
      </c>
      <c r="C277" s="79" t="s">
        <v>440</v>
      </c>
      <c r="D277" s="74">
        <v>0</v>
      </c>
      <c r="E277" s="75">
        <v>3294</v>
      </c>
      <c r="F277" s="156">
        <v>0</v>
      </c>
    </row>
    <row r="278" spans="1:6" x14ac:dyDescent="0.25">
      <c r="A278" s="72">
        <f t="shared" si="19"/>
        <v>11</v>
      </c>
      <c r="B278" s="79" t="s">
        <v>1226</v>
      </c>
      <c r="C278" s="79" t="s">
        <v>449</v>
      </c>
      <c r="D278" s="74">
        <v>0</v>
      </c>
      <c r="E278" s="75">
        <v>0</v>
      </c>
      <c r="F278" s="156">
        <v>0</v>
      </c>
    </row>
    <row r="279" spans="1:6" x14ac:dyDescent="0.25">
      <c r="A279" s="72">
        <f t="shared" si="19"/>
        <v>12</v>
      </c>
      <c r="B279" s="79" t="s">
        <v>1227</v>
      </c>
      <c r="C279" s="79" t="s">
        <v>440</v>
      </c>
      <c r="D279" s="74">
        <v>0</v>
      </c>
      <c r="E279" s="75">
        <v>1500</v>
      </c>
      <c r="F279" s="156">
        <v>0</v>
      </c>
    </row>
    <row r="280" spans="1:6" x14ac:dyDescent="0.25">
      <c r="A280" s="72">
        <f t="shared" si="19"/>
        <v>13</v>
      </c>
      <c r="B280" s="79" t="s">
        <v>1228</v>
      </c>
      <c r="C280" s="79" t="s">
        <v>440</v>
      </c>
      <c r="D280" s="74">
        <v>0</v>
      </c>
      <c r="E280" s="75">
        <v>3294</v>
      </c>
      <c r="F280" s="156">
        <v>0</v>
      </c>
    </row>
    <row r="281" spans="1:6" x14ac:dyDescent="0.25">
      <c r="A281" s="72">
        <f t="shared" si="19"/>
        <v>14</v>
      </c>
      <c r="B281" s="79" t="s">
        <v>1229</v>
      </c>
      <c r="C281" s="79" t="s">
        <v>438</v>
      </c>
      <c r="D281" s="74">
        <v>0</v>
      </c>
      <c r="E281" s="75">
        <v>0</v>
      </c>
      <c r="F281" s="156">
        <v>0</v>
      </c>
    </row>
    <row r="282" spans="1:6" x14ac:dyDescent="0.25">
      <c r="A282" s="72">
        <f t="shared" si="19"/>
        <v>15</v>
      </c>
      <c r="B282" s="79" t="s">
        <v>1230</v>
      </c>
      <c r="C282" s="79" t="s">
        <v>449</v>
      </c>
      <c r="D282" s="74">
        <v>0</v>
      </c>
      <c r="E282" s="75">
        <v>3299.94</v>
      </c>
      <c r="F282" s="156">
        <v>0</v>
      </c>
    </row>
    <row r="283" spans="1:6" x14ac:dyDescent="0.25">
      <c r="A283" s="72">
        <f t="shared" si="19"/>
        <v>16</v>
      </c>
      <c r="B283" s="79" t="s">
        <v>1231</v>
      </c>
      <c r="C283" s="79" t="s">
        <v>442</v>
      </c>
      <c r="D283" s="74">
        <v>0</v>
      </c>
      <c r="E283" s="75">
        <v>0</v>
      </c>
      <c r="F283" s="156">
        <v>0</v>
      </c>
    </row>
    <row r="284" spans="1:6" x14ac:dyDescent="0.25">
      <c r="A284" s="72">
        <f t="shared" si="19"/>
        <v>17</v>
      </c>
      <c r="B284" s="79" t="s">
        <v>1232</v>
      </c>
      <c r="C284" s="79" t="s">
        <v>440</v>
      </c>
      <c r="D284" s="74">
        <v>0</v>
      </c>
      <c r="E284" s="75">
        <v>3238.3380000000002</v>
      </c>
      <c r="F284" s="156">
        <v>0</v>
      </c>
    </row>
    <row r="285" spans="1:6" x14ac:dyDescent="0.25">
      <c r="A285" s="72">
        <f t="shared" si="19"/>
        <v>18</v>
      </c>
      <c r="B285" s="79" t="s">
        <v>1233</v>
      </c>
      <c r="C285" s="79" t="s">
        <v>440</v>
      </c>
      <c r="D285" s="74">
        <v>0</v>
      </c>
      <c r="E285" s="75">
        <v>0</v>
      </c>
      <c r="F285" s="156">
        <v>0</v>
      </c>
    </row>
    <row r="286" spans="1:6" x14ac:dyDescent="0.25">
      <c r="A286" s="72">
        <f t="shared" si="19"/>
        <v>19</v>
      </c>
      <c r="B286" s="79" t="s">
        <v>1234</v>
      </c>
      <c r="C286" s="79" t="s">
        <v>440</v>
      </c>
      <c r="D286" s="74">
        <v>0</v>
      </c>
      <c r="E286" s="75">
        <v>0</v>
      </c>
      <c r="F286" s="156">
        <v>0</v>
      </c>
    </row>
    <row r="287" spans="1:6" ht="15.75" thickBot="1" x14ac:dyDescent="0.3">
      <c r="A287" s="80">
        <f t="shared" si="19"/>
        <v>20</v>
      </c>
      <c r="B287" s="82" t="s">
        <v>1235</v>
      </c>
      <c r="C287" s="82" t="s">
        <v>438</v>
      </c>
      <c r="D287" s="83">
        <v>0</v>
      </c>
      <c r="E287" s="84">
        <v>3300</v>
      </c>
      <c r="F287" s="157">
        <v>0</v>
      </c>
    </row>
    <row r="288" spans="1:6" ht="15.75" thickBot="1" x14ac:dyDescent="0.3">
      <c r="A288" s="226" t="s">
        <v>459</v>
      </c>
      <c r="B288" s="227"/>
      <c r="C288" s="57" t="s">
        <v>89</v>
      </c>
      <c r="D288" s="62">
        <f>SUM(D289:D291)</f>
        <v>0</v>
      </c>
      <c r="E288" s="62">
        <f>SUM(E289:E291)</f>
        <v>0</v>
      </c>
      <c r="F288" s="64">
        <f>SUM(F289:F291)</f>
        <v>0</v>
      </c>
    </row>
    <row r="289" spans="1:6" x14ac:dyDescent="0.25">
      <c r="A289" s="88">
        <v>1</v>
      </c>
      <c r="B289" s="228" t="s">
        <v>935</v>
      </c>
      <c r="C289" s="89" t="s">
        <v>168</v>
      </c>
      <c r="D289" s="89">
        <v>0</v>
      </c>
      <c r="E289" s="90">
        <v>0</v>
      </c>
      <c r="F289" s="155">
        <v>0</v>
      </c>
    </row>
    <row r="290" spans="1:6" x14ac:dyDescent="0.25">
      <c r="A290" s="72">
        <f>+A289+1</f>
        <v>2</v>
      </c>
      <c r="B290" s="229"/>
      <c r="C290" s="74" t="s">
        <v>178</v>
      </c>
      <c r="D290" s="74">
        <v>0</v>
      </c>
      <c r="E290" s="75">
        <v>0</v>
      </c>
      <c r="F290" s="156">
        <v>0</v>
      </c>
    </row>
    <row r="291" spans="1:6" ht="15.75" thickBot="1" x14ac:dyDescent="0.3">
      <c r="A291" s="102">
        <f>+A290+1</f>
        <v>3</v>
      </c>
      <c r="B291" s="230"/>
      <c r="C291" s="104" t="s">
        <v>178</v>
      </c>
      <c r="D291" s="104">
        <v>0</v>
      </c>
      <c r="E291" s="106">
        <v>0</v>
      </c>
      <c r="F291" s="168">
        <v>0</v>
      </c>
    </row>
  </sheetData>
  <mergeCells count="40">
    <mergeCell ref="A2:F2"/>
    <mergeCell ref="D3:F3"/>
    <mergeCell ref="A4:A5"/>
    <mergeCell ref="B4:B5"/>
    <mergeCell ref="C4:C5"/>
    <mergeCell ref="D4:F4"/>
    <mergeCell ref="B91:B93"/>
    <mergeCell ref="A7:F7"/>
    <mergeCell ref="A8:B8"/>
    <mergeCell ref="B9:B15"/>
    <mergeCell ref="A16:B16"/>
    <mergeCell ref="B17:B19"/>
    <mergeCell ref="B38:B40"/>
    <mergeCell ref="A54:B54"/>
    <mergeCell ref="B55:B57"/>
    <mergeCell ref="A71:B71"/>
    <mergeCell ref="B72:B74"/>
    <mergeCell ref="A90:B90"/>
    <mergeCell ref="B194:B196"/>
    <mergeCell ref="A105:B105"/>
    <mergeCell ref="B106:B108"/>
    <mergeCell ref="A123:B123"/>
    <mergeCell ref="B124:B126"/>
    <mergeCell ref="A143:B143"/>
    <mergeCell ref="A162:B162"/>
    <mergeCell ref="B163:B165"/>
    <mergeCell ref="A177:B177"/>
    <mergeCell ref="A178:A180"/>
    <mergeCell ref="B178:B180"/>
    <mergeCell ref="A193:B193"/>
    <mergeCell ref="A267:B267"/>
    <mergeCell ref="B268:B270"/>
    <mergeCell ref="A288:B288"/>
    <mergeCell ref="B289:B291"/>
    <mergeCell ref="B199:B204"/>
    <mergeCell ref="A226:B226"/>
    <mergeCell ref="B227:B229"/>
    <mergeCell ref="B242:B243"/>
    <mergeCell ref="A250:B250"/>
    <mergeCell ref="B251:B2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27"/>
  <sheetViews>
    <sheetView zoomScaleNormal="100" workbookViewId="0">
      <selection activeCell="E7" sqref="E7"/>
    </sheetView>
  </sheetViews>
  <sheetFormatPr defaultRowHeight="15" x14ac:dyDescent="0.25"/>
  <cols>
    <col min="1" max="1" width="4.28515625" bestFit="1" customWidth="1"/>
    <col min="2" max="2" width="55.140625" customWidth="1"/>
    <col min="3" max="3" width="17.42578125" customWidth="1"/>
    <col min="4" max="4" width="19.28515625" customWidth="1"/>
    <col min="5" max="5" width="15.140625" customWidth="1"/>
    <col min="6" max="6" width="15.42578125" bestFit="1" customWidth="1"/>
    <col min="7" max="7" width="26.85546875" customWidth="1"/>
    <col min="8" max="8" width="13.85546875" style="25" bestFit="1" customWidth="1"/>
    <col min="9" max="9" width="10.28515625" style="25" bestFit="1" customWidth="1"/>
    <col min="10" max="10" width="9.28515625" style="25" bestFit="1" customWidth="1"/>
  </cols>
  <sheetData>
    <row r="1" spans="1:17" ht="15" customHeight="1" x14ac:dyDescent="0.25">
      <c r="A1" s="186"/>
      <c r="B1" s="186"/>
      <c r="C1" s="186"/>
      <c r="D1" s="186"/>
      <c r="E1" s="186"/>
      <c r="F1" s="186"/>
      <c r="G1" s="186"/>
    </row>
    <row r="2" spans="1:17" ht="48.75" customHeight="1" x14ac:dyDescent="0.25">
      <c r="A2" s="186" t="s">
        <v>1283</v>
      </c>
      <c r="B2" s="186"/>
      <c r="C2" s="186"/>
      <c r="D2" s="186"/>
      <c r="E2" s="186"/>
      <c r="F2" s="186"/>
      <c r="G2" s="186"/>
    </row>
    <row r="3" spans="1:17" ht="15.75" thickBot="1" x14ac:dyDescent="0.3">
      <c r="A3" s="1"/>
      <c r="B3" s="1"/>
      <c r="C3" s="1"/>
      <c r="D3" s="1"/>
      <c r="E3" s="1"/>
      <c r="F3" s="1"/>
      <c r="G3" s="5" t="s">
        <v>30</v>
      </c>
    </row>
    <row r="4" spans="1:17" ht="20.25" customHeight="1" thickBot="1" x14ac:dyDescent="0.3">
      <c r="A4" s="187" t="s">
        <v>0</v>
      </c>
      <c r="B4" s="189" t="s">
        <v>31</v>
      </c>
      <c r="C4" s="184" t="s">
        <v>32</v>
      </c>
      <c r="D4" s="191"/>
      <c r="E4" s="191"/>
      <c r="F4" s="191"/>
      <c r="G4" s="192"/>
    </row>
    <row r="5" spans="1:17" x14ac:dyDescent="0.25">
      <c r="A5" s="188"/>
      <c r="B5" s="190"/>
      <c r="C5" s="193" t="s">
        <v>33</v>
      </c>
      <c r="D5" s="195" t="s">
        <v>34</v>
      </c>
      <c r="E5" s="196"/>
      <c r="F5" s="196"/>
      <c r="G5" s="197"/>
    </row>
    <row r="6" spans="1:17" ht="60" x14ac:dyDescent="0.25">
      <c r="A6" s="188"/>
      <c r="B6" s="190"/>
      <c r="C6" s="194"/>
      <c r="D6" s="28" t="s">
        <v>35</v>
      </c>
      <c r="E6" s="2" t="s">
        <v>36</v>
      </c>
      <c r="F6" s="2" t="s">
        <v>37</v>
      </c>
      <c r="G6" s="3" t="s">
        <v>38</v>
      </c>
      <c r="K6" s="186"/>
      <c r="L6" s="186"/>
      <c r="M6" s="186"/>
      <c r="N6" s="186"/>
      <c r="O6" s="186"/>
      <c r="P6" s="186"/>
      <c r="Q6" s="186"/>
    </row>
    <row r="7" spans="1:17" s="7" customFormat="1" x14ac:dyDescent="0.25">
      <c r="A7" s="6">
        <v>1</v>
      </c>
      <c r="B7" s="15" t="s">
        <v>39</v>
      </c>
      <c r="C7" s="8">
        <f>+SUM(D7:G7)</f>
        <v>36589.724000000002</v>
      </c>
      <c r="D7" s="9">
        <v>15577.804999999998</v>
      </c>
      <c r="E7" s="10">
        <v>3855.4949999999999</v>
      </c>
      <c r="F7" s="10">
        <v>17156.424000000003</v>
      </c>
      <c r="G7" s="11"/>
      <c r="H7" s="26"/>
      <c r="I7" s="26"/>
      <c r="J7" s="26"/>
    </row>
    <row r="8" spans="1:17" ht="28.5" x14ac:dyDescent="0.25">
      <c r="A8" s="4">
        <f>+A7+1</f>
        <v>2</v>
      </c>
      <c r="B8" s="16" t="s">
        <v>40</v>
      </c>
      <c r="C8" s="8">
        <f>+SUM(D8:G8)</f>
        <v>5594.1229999999996</v>
      </c>
      <c r="D8" s="12">
        <v>4279.0779999999995</v>
      </c>
      <c r="E8" s="13">
        <v>1059.0619999999999</v>
      </c>
      <c r="F8" s="13">
        <v>255.98300000000003</v>
      </c>
      <c r="G8" s="14"/>
      <c r="I8" s="26"/>
      <c r="J8" s="26"/>
    </row>
    <row r="9" spans="1:17" x14ac:dyDescent="0.25">
      <c r="A9" s="4">
        <f>+A8+1</f>
        <v>3</v>
      </c>
      <c r="B9" s="16" t="s">
        <v>41</v>
      </c>
      <c r="C9" s="8">
        <f t="shared" ref="C9:C26" si="0">+SUM(D9:G9)</f>
        <v>17073.449999999997</v>
      </c>
      <c r="D9" s="12">
        <v>13420.932999999997</v>
      </c>
      <c r="E9" s="13">
        <v>3335.6419999999998</v>
      </c>
      <c r="F9" s="13">
        <v>316.87499999999994</v>
      </c>
      <c r="G9" s="14"/>
      <c r="I9" s="26"/>
      <c r="J9" s="26"/>
    </row>
    <row r="10" spans="1:17" x14ac:dyDescent="0.25">
      <c r="A10" s="4">
        <f t="shared" ref="A10:A26" si="1">+A9+1</f>
        <v>4</v>
      </c>
      <c r="B10" s="16" t="s">
        <v>42</v>
      </c>
      <c r="C10" s="8">
        <f t="shared" si="0"/>
        <v>18011.241000000002</v>
      </c>
      <c r="D10" s="12">
        <v>14165.514999999999</v>
      </c>
      <c r="E10" s="13">
        <v>3516.5060000000003</v>
      </c>
      <c r="F10" s="13">
        <v>329.22000000000014</v>
      </c>
      <c r="G10" s="14"/>
      <c r="I10" s="26"/>
      <c r="J10" s="26"/>
    </row>
    <row r="11" spans="1:17" x14ac:dyDescent="0.25">
      <c r="A11" s="4">
        <f t="shared" si="1"/>
        <v>5</v>
      </c>
      <c r="B11" s="16" t="s">
        <v>43</v>
      </c>
      <c r="C11" s="8">
        <f t="shared" si="0"/>
        <v>17615.183999999997</v>
      </c>
      <c r="D11" s="12">
        <v>13936.233999999999</v>
      </c>
      <c r="E11" s="13">
        <v>3417.851000000001</v>
      </c>
      <c r="F11" s="13">
        <v>261.09900000000005</v>
      </c>
      <c r="G11" s="14"/>
      <c r="I11" s="26"/>
      <c r="J11" s="26"/>
    </row>
    <row r="12" spans="1:17" x14ac:dyDescent="0.25">
      <c r="A12" s="4">
        <f t="shared" si="1"/>
        <v>6</v>
      </c>
      <c r="B12" s="16" t="s">
        <v>44</v>
      </c>
      <c r="C12" s="8">
        <f t="shared" si="0"/>
        <v>13525.84</v>
      </c>
      <c r="D12" s="12">
        <v>10597.726000000001</v>
      </c>
      <c r="E12" s="13">
        <v>2657.9639999999999</v>
      </c>
      <c r="F12" s="13">
        <v>270.14999999999998</v>
      </c>
      <c r="G12" s="14"/>
      <c r="I12" s="26"/>
      <c r="J12" s="26"/>
    </row>
    <row r="13" spans="1:17" x14ac:dyDescent="0.25">
      <c r="A13" s="4">
        <f t="shared" si="1"/>
        <v>7</v>
      </c>
      <c r="B13" s="16" t="s">
        <v>45</v>
      </c>
      <c r="C13" s="8">
        <f t="shared" si="0"/>
        <v>21147.66</v>
      </c>
      <c r="D13" s="12">
        <v>16634.364000000005</v>
      </c>
      <c r="E13" s="13">
        <v>4128.7319999999972</v>
      </c>
      <c r="F13" s="13">
        <v>384.56399999999996</v>
      </c>
      <c r="G13" s="14"/>
      <c r="I13" s="26"/>
      <c r="J13" s="26"/>
    </row>
    <row r="14" spans="1:17" x14ac:dyDescent="0.25">
      <c r="A14" s="4">
        <f t="shared" si="1"/>
        <v>8</v>
      </c>
      <c r="B14" s="16" t="s">
        <v>46</v>
      </c>
      <c r="C14" s="8">
        <f t="shared" si="0"/>
        <v>10477.313</v>
      </c>
      <c r="D14" s="12">
        <v>7503.0779999999995</v>
      </c>
      <c r="E14" s="13">
        <v>2658.2600000000007</v>
      </c>
      <c r="F14" s="13">
        <v>315.97500000000002</v>
      </c>
      <c r="G14" s="14"/>
      <c r="I14" s="26"/>
      <c r="J14" s="26"/>
    </row>
    <row r="15" spans="1:17" x14ac:dyDescent="0.25">
      <c r="A15" s="4">
        <f t="shared" si="1"/>
        <v>9</v>
      </c>
      <c r="B15" s="16" t="s">
        <v>47</v>
      </c>
      <c r="C15" s="8">
        <f t="shared" si="0"/>
        <v>17892.376999999993</v>
      </c>
      <c r="D15" s="12">
        <v>14107.779999999993</v>
      </c>
      <c r="E15" s="13">
        <v>3451.7559999999994</v>
      </c>
      <c r="F15" s="13">
        <v>332.84100000000007</v>
      </c>
      <c r="G15" s="14"/>
      <c r="I15" s="26"/>
      <c r="J15" s="26"/>
    </row>
    <row r="16" spans="1:17" x14ac:dyDescent="0.25">
      <c r="A16" s="4">
        <f t="shared" si="1"/>
        <v>10</v>
      </c>
      <c r="B16" s="16" t="s">
        <v>48</v>
      </c>
      <c r="C16" s="8">
        <f t="shared" si="0"/>
        <v>27684.545999999991</v>
      </c>
      <c r="D16" s="12">
        <v>21845.34299999999</v>
      </c>
      <c r="E16" s="13">
        <v>5406.7169999999987</v>
      </c>
      <c r="F16" s="13">
        <v>432.48599999999999</v>
      </c>
      <c r="G16" s="14"/>
      <c r="I16" s="26"/>
      <c r="J16" s="26"/>
    </row>
    <row r="17" spans="1:10" x14ac:dyDescent="0.25">
      <c r="A17" s="4">
        <f t="shared" si="1"/>
        <v>11</v>
      </c>
      <c r="B17" s="16" t="s">
        <v>49</v>
      </c>
      <c r="C17" s="8">
        <f t="shared" si="0"/>
        <v>11363.123</v>
      </c>
      <c r="D17" s="12">
        <v>8960.6370000000006</v>
      </c>
      <c r="E17" s="13">
        <v>2218.2379999999998</v>
      </c>
      <c r="F17" s="13">
        <v>184.24799999999993</v>
      </c>
      <c r="G17" s="14"/>
      <c r="I17" s="26"/>
      <c r="J17" s="26"/>
    </row>
    <row r="18" spans="1:10" x14ac:dyDescent="0.25">
      <c r="A18" s="4">
        <f t="shared" si="1"/>
        <v>12</v>
      </c>
      <c r="B18" s="16" t="s">
        <v>50</v>
      </c>
      <c r="C18" s="8">
        <f t="shared" si="0"/>
        <v>17973.557999999997</v>
      </c>
      <c r="D18" s="12">
        <v>14090.012999999995</v>
      </c>
      <c r="E18" s="13">
        <v>3491.7329999999997</v>
      </c>
      <c r="F18" s="13">
        <v>391.81199999999995</v>
      </c>
      <c r="G18" s="14"/>
      <c r="I18" s="26"/>
      <c r="J18" s="26"/>
    </row>
    <row r="19" spans="1:10" x14ac:dyDescent="0.25">
      <c r="A19" s="4">
        <f t="shared" si="1"/>
        <v>13</v>
      </c>
      <c r="B19" s="16" t="s">
        <v>51</v>
      </c>
      <c r="C19" s="8">
        <f t="shared" si="0"/>
        <v>28518.274999999994</v>
      </c>
      <c r="D19" s="12">
        <v>22443.872461999996</v>
      </c>
      <c r="E19" s="13">
        <v>5546.3395379999993</v>
      </c>
      <c r="F19" s="13">
        <v>528.06299999999987</v>
      </c>
      <c r="G19" s="14"/>
      <c r="I19" s="26"/>
      <c r="J19" s="26"/>
    </row>
    <row r="20" spans="1:10" x14ac:dyDescent="0.25">
      <c r="A20" s="4">
        <f t="shared" si="1"/>
        <v>14</v>
      </c>
      <c r="B20" s="16" t="s">
        <v>52</v>
      </c>
      <c r="C20" s="8">
        <f t="shared" si="0"/>
        <v>24882.086000000003</v>
      </c>
      <c r="D20" s="12">
        <v>19695.211999999996</v>
      </c>
      <c r="E20" s="13">
        <v>4837.3470000000034</v>
      </c>
      <c r="F20" s="13">
        <v>349.52700000000004</v>
      </c>
      <c r="G20" s="14"/>
      <c r="I20" s="26"/>
      <c r="J20" s="26"/>
    </row>
    <row r="21" spans="1:10" x14ac:dyDescent="0.25">
      <c r="A21" s="4">
        <f t="shared" si="1"/>
        <v>15</v>
      </c>
      <c r="B21" s="16" t="s">
        <v>53</v>
      </c>
      <c r="C21" s="8">
        <f t="shared" si="0"/>
        <v>16284.342999999995</v>
      </c>
      <c r="D21" s="12">
        <v>12847.405149999995</v>
      </c>
      <c r="E21" s="13">
        <v>3181.458000000001</v>
      </c>
      <c r="F21" s="13">
        <v>255.47984999999994</v>
      </c>
      <c r="G21" s="14"/>
      <c r="I21" s="26"/>
      <c r="J21" s="26"/>
    </row>
    <row r="22" spans="1:10" ht="21" customHeight="1" x14ac:dyDescent="0.25">
      <c r="A22" s="4">
        <f t="shared" si="1"/>
        <v>16</v>
      </c>
      <c r="B22" s="16" t="s">
        <v>54</v>
      </c>
      <c r="C22" s="8">
        <f t="shared" si="0"/>
        <v>29771.588</v>
      </c>
      <c r="D22" s="12">
        <v>23486.714538</v>
      </c>
      <c r="E22" s="13">
        <v>5757.674461999999</v>
      </c>
      <c r="F22" s="13">
        <v>527.1990000000003</v>
      </c>
      <c r="G22" s="14"/>
      <c r="I22" s="26"/>
      <c r="J22" s="26"/>
    </row>
    <row r="23" spans="1:10" ht="28.5" x14ac:dyDescent="0.25">
      <c r="A23" s="4">
        <f t="shared" si="1"/>
        <v>17</v>
      </c>
      <c r="B23" s="16" t="s">
        <v>55</v>
      </c>
      <c r="C23" s="17">
        <f t="shared" si="0"/>
        <v>157</v>
      </c>
      <c r="D23" s="18">
        <v>149</v>
      </c>
      <c r="E23" s="19">
        <v>8</v>
      </c>
      <c r="F23" s="19">
        <v>0</v>
      </c>
      <c r="G23" s="24"/>
      <c r="I23" s="26"/>
      <c r="J23" s="26"/>
    </row>
    <row r="24" spans="1:10" x14ac:dyDescent="0.25">
      <c r="A24" s="4">
        <f t="shared" si="1"/>
        <v>18</v>
      </c>
      <c r="B24" s="16" t="s">
        <v>56</v>
      </c>
      <c r="C24" s="17">
        <f t="shared" si="0"/>
        <v>386</v>
      </c>
      <c r="D24" s="18">
        <v>276</v>
      </c>
      <c r="E24" s="19">
        <v>68</v>
      </c>
      <c r="F24" s="19">
        <v>42</v>
      </c>
      <c r="G24" s="24"/>
    </row>
    <row r="25" spans="1:10" x14ac:dyDescent="0.25">
      <c r="A25" s="4">
        <f t="shared" si="1"/>
        <v>19</v>
      </c>
      <c r="B25" s="16" t="s">
        <v>57</v>
      </c>
      <c r="C25" s="17">
        <f t="shared" si="0"/>
        <v>197</v>
      </c>
      <c r="D25" s="18">
        <v>99</v>
      </c>
      <c r="E25" s="19">
        <v>25</v>
      </c>
      <c r="F25" s="19">
        <v>73</v>
      </c>
      <c r="G25" s="24"/>
    </row>
    <row r="26" spans="1:10" ht="15.75" thickBot="1" x14ac:dyDescent="0.3">
      <c r="A26" s="4">
        <f t="shared" si="1"/>
        <v>20</v>
      </c>
      <c r="B26" s="16" t="s">
        <v>58</v>
      </c>
      <c r="C26" s="17">
        <f t="shared" si="0"/>
        <v>439</v>
      </c>
      <c r="D26" s="18">
        <v>343</v>
      </c>
      <c r="E26" s="19">
        <v>85</v>
      </c>
      <c r="F26" s="19">
        <v>11</v>
      </c>
      <c r="G26" s="24"/>
    </row>
    <row r="27" spans="1:10" ht="15.75" thickBot="1" x14ac:dyDescent="0.3">
      <c r="A27" s="184" t="s">
        <v>2</v>
      </c>
      <c r="B27" s="185"/>
      <c r="C27" s="20">
        <f>+SUM(C7:C26)</f>
        <v>315583.43099999998</v>
      </c>
      <c r="D27" s="21">
        <f>+SUM(D7:D26)</f>
        <v>234458.71014999997</v>
      </c>
      <c r="E27" s="22">
        <f>+SUM(E7:E26)</f>
        <v>58706.774999999994</v>
      </c>
      <c r="F27" s="22">
        <f>+SUM(F7:F26)</f>
        <v>22417.94585</v>
      </c>
      <c r="G27" s="23">
        <f>+SUM(G7:G26)</f>
        <v>0</v>
      </c>
    </row>
  </sheetData>
  <mergeCells count="9">
    <mergeCell ref="K6:Q6"/>
    <mergeCell ref="A27:B27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1" right="0.19685039370078741" top="0.78740157480314965" bottom="0.19685039370078741" header="0" footer="0"/>
  <pageSetup paperSize="9" scale="92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27"/>
  <sheetViews>
    <sheetView zoomScaleNormal="100" workbookViewId="0">
      <selection activeCell="B13" sqref="B13"/>
    </sheetView>
  </sheetViews>
  <sheetFormatPr defaultRowHeight="15" x14ac:dyDescent="0.25"/>
  <cols>
    <col min="1" max="1" width="4.28515625" bestFit="1" customWidth="1"/>
    <col min="2" max="2" width="55.140625" customWidth="1"/>
    <col min="3" max="3" width="17.42578125" customWidth="1"/>
    <col min="4" max="4" width="19.28515625" customWidth="1"/>
    <col min="5" max="5" width="16.42578125" customWidth="1"/>
    <col min="6" max="6" width="17.28515625" customWidth="1"/>
    <col min="7" max="7" width="26.85546875" customWidth="1"/>
    <col min="8" max="8" width="13.85546875" style="25" bestFit="1" customWidth="1"/>
    <col min="9" max="9" width="10.28515625" style="25" bestFit="1" customWidth="1"/>
    <col min="10" max="10" width="9.28515625" style="25" bestFit="1" customWidth="1"/>
  </cols>
  <sheetData>
    <row r="1" spans="1:10" ht="15" customHeight="1" x14ac:dyDescent="0.25">
      <c r="A1" s="186"/>
      <c r="B1" s="186"/>
      <c r="C1" s="186"/>
      <c r="D1" s="186"/>
      <c r="E1" s="186"/>
      <c r="F1" s="186"/>
      <c r="G1" s="186"/>
    </row>
    <row r="2" spans="1:10" ht="48.75" customHeight="1" x14ac:dyDescent="0.25">
      <c r="A2" s="198" t="s">
        <v>1284</v>
      </c>
      <c r="B2" s="198"/>
      <c r="C2" s="198"/>
      <c r="D2" s="198"/>
      <c r="E2" s="198"/>
      <c r="F2" s="198"/>
      <c r="G2" s="198"/>
    </row>
    <row r="3" spans="1:10" ht="15.75" thickBot="1" x14ac:dyDescent="0.3">
      <c r="A3" s="1"/>
      <c r="B3" s="1"/>
      <c r="C3" s="1"/>
      <c r="D3" s="1"/>
      <c r="E3" s="1"/>
      <c r="F3" s="1"/>
      <c r="G3" s="5" t="s">
        <v>59</v>
      </c>
    </row>
    <row r="4" spans="1:10" ht="20.25" customHeight="1" thickBot="1" x14ac:dyDescent="0.3">
      <c r="A4" s="187" t="s">
        <v>60</v>
      </c>
      <c r="B4" s="189" t="s">
        <v>61</v>
      </c>
      <c r="C4" s="199" t="s">
        <v>62</v>
      </c>
      <c r="D4" s="200"/>
      <c r="E4" s="200"/>
      <c r="F4" s="200"/>
      <c r="G4" s="201"/>
    </row>
    <row r="5" spans="1:10" x14ac:dyDescent="0.25">
      <c r="A5" s="188"/>
      <c r="B5" s="190"/>
      <c r="C5" s="193" t="s">
        <v>63</v>
      </c>
      <c r="D5" s="195" t="s">
        <v>64</v>
      </c>
      <c r="E5" s="196"/>
      <c r="F5" s="196"/>
      <c r="G5" s="197"/>
    </row>
    <row r="6" spans="1:10" ht="60" x14ac:dyDescent="0.25">
      <c r="A6" s="188"/>
      <c r="B6" s="190"/>
      <c r="C6" s="194"/>
      <c r="D6" s="28" t="s">
        <v>65</v>
      </c>
      <c r="E6" s="2" t="s">
        <v>66</v>
      </c>
      <c r="F6" s="2" t="s">
        <v>67</v>
      </c>
      <c r="G6" s="3" t="s">
        <v>68</v>
      </c>
    </row>
    <row r="7" spans="1:10" s="7" customFormat="1" x14ac:dyDescent="0.25">
      <c r="A7" s="6">
        <v>1</v>
      </c>
      <c r="B7" s="15" t="s">
        <v>69</v>
      </c>
      <c r="C7" s="8">
        <f>+SUM(D7:G7)</f>
        <v>36589.724000000002</v>
      </c>
      <c r="D7" s="9">
        <v>15577.804999999998</v>
      </c>
      <c r="E7" s="10">
        <v>3855.4949999999999</v>
      </c>
      <c r="F7" s="10">
        <v>17156.424000000003</v>
      </c>
      <c r="G7" s="11"/>
      <c r="H7" s="26"/>
      <c r="I7" s="26"/>
      <c r="J7" s="26"/>
    </row>
    <row r="8" spans="1:10" x14ac:dyDescent="0.25">
      <c r="A8" s="4">
        <f>+A7+1</f>
        <v>2</v>
      </c>
      <c r="B8" s="16" t="s">
        <v>70</v>
      </c>
      <c r="C8" s="8">
        <f>+SUM(D8:G8)</f>
        <v>5594.1229999999996</v>
      </c>
      <c r="D8" s="12">
        <v>4279.0779999999995</v>
      </c>
      <c r="E8" s="13">
        <v>1059.0619999999999</v>
      </c>
      <c r="F8" s="13">
        <v>255.98300000000003</v>
      </c>
      <c r="G8" s="14"/>
      <c r="I8" s="26"/>
      <c r="J8" s="26"/>
    </row>
    <row r="9" spans="1:10" x14ac:dyDescent="0.25">
      <c r="A9" s="4">
        <f>+A8+1</f>
        <v>3</v>
      </c>
      <c r="B9" s="16" t="s">
        <v>71</v>
      </c>
      <c r="C9" s="8">
        <f t="shared" ref="C9:C26" si="0">+SUM(D9:G9)</f>
        <v>17073.449999999997</v>
      </c>
      <c r="D9" s="12">
        <v>13420.932999999997</v>
      </c>
      <c r="E9" s="13">
        <v>3335.6419999999998</v>
      </c>
      <c r="F9" s="13">
        <v>316.87499999999994</v>
      </c>
      <c r="G9" s="14"/>
      <c r="I9" s="26"/>
      <c r="J9" s="26"/>
    </row>
    <row r="10" spans="1:10" x14ac:dyDescent="0.25">
      <c r="A10" s="4">
        <f t="shared" ref="A10:A26" si="1">+A9+1</f>
        <v>4</v>
      </c>
      <c r="B10" s="16" t="s">
        <v>72</v>
      </c>
      <c r="C10" s="8">
        <f t="shared" si="0"/>
        <v>18011.241000000002</v>
      </c>
      <c r="D10" s="12">
        <v>14165.514999999999</v>
      </c>
      <c r="E10" s="13">
        <v>3516.5060000000003</v>
      </c>
      <c r="F10" s="13">
        <v>329.22000000000014</v>
      </c>
      <c r="G10" s="14"/>
      <c r="I10" s="26"/>
      <c r="J10" s="26"/>
    </row>
    <row r="11" spans="1:10" x14ac:dyDescent="0.25">
      <c r="A11" s="4">
        <f t="shared" si="1"/>
        <v>5</v>
      </c>
      <c r="B11" s="16" t="s">
        <v>73</v>
      </c>
      <c r="C11" s="8">
        <f t="shared" si="0"/>
        <v>17615.183999999997</v>
      </c>
      <c r="D11" s="12">
        <v>13936.233999999999</v>
      </c>
      <c r="E11" s="13">
        <v>3417.851000000001</v>
      </c>
      <c r="F11" s="13">
        <v>261.09900000000005</v>
      </c>
      <c r="G11" s="14"/>
      <c r="I11" s="26"/>
      <c r="J11" s="26"/>
    </row>
    <row r="12" spans="1:10" x14ac:dyDescent="0.25">
      <c r="A12" s="4">
        <f t="shared" si="1"/>
        <v>6</v>
      </c>
      <c r="B12" s="16" t="s">
        <v>74</v>
      </c>
      <c r="C12" s="8">
        <f t="shared" si="0"/>
        <v>13525.84</v>
      </c>
      <c r="D12" s="12">
        <v>10597.726000000001</v>
      </c>
      <c r="E12" s="13">
        <v>2657.9639999999999</v>
      </c>
      <c r="F12" s="13">
        <v>270.14999999999998</v>
      </c>
      <c r="G12" s="14"/>
      <c r="I12" s="26"/>
      <c r="J12" s="26"/>
    </row>
    <row r="13" spans="1:10" x14ac:dyDescent="0.25">
      <c r="A13" s="4">
        <f t="shared" si="1"/>
        <v>7</v>
      </c>
      <c r="B13" s="16" t="s">
        <v>75</v>
      </c>
      <c r="C13" s="8">
        <f t="shared" si="0"/>
        <v>21147.66</v>
      </c>
      <c r="D13" s="12">
        <v>16634.364000000005</v>
      </c>
      <c r="E13" s="13">
        <v>4128.7319999999972</v>
      </c>
      <c r="F13" s="13">
        <v>384.56399999999996</v>
      </c>
      <c r="G13" s="14"/>
      <c r="I13" s="26"/>
      <c r="J13" s="26"/>
    </row>
    <row r="14" spans="1:10" x14ac:dyDescent="0.25">
      <c r="A14" s="4">
        <f t="shared" si="1"/>
        <v>8</v>
      </c>
      <c r="B14" s="16" t="s">
        <v>76</v>
      </c>
      <c r="C14" s="8">
        <f t="shared" si="0"/>
        <v>10477.313</v>
      </c>
      <c r="D14" s="12">
        <v>7503.0779999999995</v>
      </c>
      <c r="E14" s="13">
        <v>2658.2600000000007</v>
      </c>
      <c r="F14" s="13">
        <v>315.97500000000002</v>
      </c>
      <c r="G14" s="14"/>
      <c r="I14" s="26"/>
      <c r="J14" s="26"/>
    </row>
    <row r="15" spans="1:10" x14ac:dyDescent="0.25">
      <c r="A15" s="4">
        <f t="shared" si="1"/>
        <v>9</v>
      </c>
      <c r="B15" s="16" t="s">
        <v>77</v>
      </c>
      <c r="C15" s="8">
        <f t="shared" si="0"/>
        <v>17892.376999999993</v>
      </c>
      <c r="D15" s="12">
        <v>14107.779999999993</v>
      </c>
      <c r="E15" s="13">
        <v>3451.7559999999994</v>
      </c>
      <c r="F15" s="13">
        <v>332.84100000000007</v>
      </c>
      <c r="G15" s="14"/>
      <c r="I15" s="26"/>
      <c r="J15" s="26"/>
    </row>
    <row r="16" spans="1:10" x14ac:dyDescent="0.25">
      <c r="A16" s="4">
        <f t="shared" si="1"/>
        <v>10</v>
      </c>
      <c r="B16" s="16" t="s">
        <v>78</v>
      </c>
      <c r="C16" s="8">
        <f t="shared" si="0"/>
        <v>27684.545999999991</v>
      </c>
      <c r="D16" s="12">
        <v>21845.34299999999</v>
      </c>
      <c r="E16" s="13">
        <v>5406.7169999999987</v>
      </c>
      <c r="F16" s="13">
        <v>432.48599999999999</v>
      </c>
      <c r="G16" s="14"/>
      <c r="I16" s="26"/>
      <c r="J16" s="26"/>
    </row>
    <row r="17" spans="1:10" x14ac:dyDescent="0.25">
      <c r="A17" s="4">
        <f t="shared" si="1"/>
        <v>11</v>
      </c>
      <c r="B17" s="16" t="s">
        <v>79</v>
      </c>
      <c r="C17" s="8">
        <f t="shared" si="0"/>
        <v>11363.123</v>
      </c>
      <c r="D17" s="12">
        <v>8960.6370000000006</v>
      </c>
      <c r="E17" s="13">
        <v>2218.2379999999998</v>
      </c>
      <c r="F17" s="13">
        <v>184.24799999999993</v>
      </c>
      <c r="G17" s="14"/>
      <c r="I17" s="26"/>
      <c r="J17" s="26"/>
    </row>
    <row r="18" spans="1:10" x14ac:dyDescent="0.25">
      <c r="A18" s="4">
        <f t="shared" si="1"/>
        <v>12</v>
      </c>
      <c r="B18" s="16" t="s">
        <v>80</v>
      </c>
      <c r="C18" s="8">
        <f t="shared" si="0"/>
        <v>17973.557999999997</v>
      </c>
      <c r="D18" s="12">
        <v>14090.012999999995</v>
      </c>
      <c r="E18" s="13">
        <v>3491.7329999999997</v>
      </c>
      <c r="F18" s="13">
        <v>391.81199999999995</v>
      </c>
      <c r="G18" s="14"/>
      <c r="I18" s="26"/>
      <c r="J18" s="26"/>
    </row>
    <row r="19" spans="1:10" x14ac:dyDescent="0.25">
      <c r="A19" s="4">
        <f t="shared" si="1"/>
        <v>13</v>
      </c>
      <c r="B19" s="16" t="s">
        <v>81</v>
      </c>
      <c r="C19" s="8">
        <f t="shared" si="0"/>
        <v>28518.274999999994</v>
      </c>
      <c r="D19" s="12">
        <v>22443.872461999996</v>
      </c>
      <c r="E19" s="13">
        <v>5546.3395379999993</v>
      </c>
      <c r="F19" s="13">
        <v>528.06299999999987</v>
      </c>
      <c r="G19" s="14"/>
      <c r="I19" s="26"/>
      <c r="J19" s="26"/>
    </row>
    <row r="20" spans="1:10" x14ac:dyDescent="0.25">
      <c r="A20" s="4">
        <f t="shared" si="1"/>
        <v>14</v>
      </c>
      <c r="B20" s="16" t="s">
        <v>82</v>
      </c>
      <c r="C20" s="8">
        <f t="shared" si="0"/>
        <v>24882.086000000003</v>
      </c>
      <c r="D20" s="12">
        <v>19695.211999999996</v>
      </c>
      <c r="E20" s="13">
        <v>4837.3470000000034</v>
      </c>
      <c r="F20" s="13">
        <v>349.52700000000004</v>
      </c>
      <c r="G20" s="14"/>
      <c r="I20" s="26"/>
      <c r="J20" s="26"/>
    </row>
    <row r="21" spans="1:10" x14ac:dyDescent="0.25">
      <c r="A21" s="4">
        <f t="shared" si="1"/>
        <v>15</v>
      </c>
      <c r="B21" s="16" t="s">
        <v>83</v>
      </c>
      <c r="C21" s="8">
        <f t="shared" si="0"/>
        <v>16284.342999999995</v>
      </c>
      <c r="D21" s="12">
        <v>12847.405149999995</v>
      </c>
      <c r="E21" s="13">
        <v>3181.458000000001</v>
      </c>
      <c r="F21" s="13">
        <v>255.47984999999994</v>
      </c>
      <c r="G21" s="14"/>
      <c r="I21" s="26"/>
      <c r="J21" s="26"/>
    </row>
    <row r="22" spans="1:10" ht="21" customHeight="1" x14ac:dyDescent="0.25">
      <c r="A22" s="4">
        <f t="shared" si="1"/>
        <v>16</v>
      </c>
      <c r="B22" s="16" t="s">
        <v>84</v>
      </c>
      <c r="C22" s="8">
        <f t="shared" si="0"/>
        <v>29771.588</v>
      </c>
      <c r="D22" s="12">
        <v>23486.714538</v>
      </c>
      <c r="E22" s="13">
        <v>5757.674461999999</v>
      </c>
      <c r="F22" s="13">
        <v>527.1990000000003</v>
      </c>
      <c r="G22" s="14"/>
      <c r="I22" s="26"/>
      <c r="J22" s="26"/>
    </row>
    <row r="23" spans="1:10" x14ac:dyDescent="0.25">
      <c r="A23" s="4">
        <f t="shared" si="1"/>
        <v>17</v>
      </c>
      <c r="B23" s="16" t="s">
        <v>85</v>
      </c>
      <c r="C23" s="17">
        <f t="shared" si="0"/>
        <v>157</v>
      </c>
      <c r="D23" s="18">
        <v>149</v>
      </c>
      <c r="E23" s="19">
        <v>8</v>
      </c>
      <c r="F23" s="19">
        <v>0</v>
      </c>
      <c r="G23" s="24"/>
      <c r="I23" s="26"/>
      <c r="J23" s="26"/>
    </row>
    <row r="24" spans="1:10" x14ac:dyDescent="0.25">
      <c r="A24" s="4">
        <f t="shared" si="1"/>
        <v>18</v>
      </c>
      <c r="B24" s="16" t="s">
        <v>86</v>
      </c>
      <c r="C24" s="17">
        <f t="shared" si="0"/>
        <v>386</v>
      </c>
      <c r="D24" s="18">
        <v>276</v>
      </c>
      <c r="E24" s="19">
        <v>68</v>
      </c>
      <c r="F24" s="19">
        <v>42</v>
      </c>
      <c r="G24" s="24"/>
    </row>
    <row r="25" spans="1:10" x14ac:dyDescent="0.25">
      <c r="A25" s="4">
        <f t="shared" si="1"/>
        <v>19</v>
      </c>
      <c r="B25" s="16" t="s">
        <v>87</v>
      </c>
      <c r="C25" s="17">
        <f t="shared" si="0"/>
        <v>197</v>
      </c>
      <c r="D25" s="18">
        <v>99</v>
      </c>
      <c r="E25" s="19">
        <v>25</v>
      </c>
      <c r="F25" s="19">
        <v>73</v>
      </c>
      <c r="G25" s="24"/>
    </row>
    <row r="26" spans="1:10" ht="15.75" thickBot="1" x14ac:dyDescent="0.3">
      <c r="A26" s="4">
        <f t="shared" si="1"/>
        <v>20</v>
      </c>
      <c r="B26" s="16" t="s">
        <v>88</v>
      </c>
      <c r="C26" s="17">
        <f t="shared" si="0"/>
        <v>439</v>
      </c>
      <c r="D26" s="18">
        <v>343</v>
      </c>
      <c r="E26" s="19">
        <v>85</v>
      </c>
      <c r="F26" s="19">
        <v>11</v>
      </c>
      <c r="G26" s="24"/>
    </row>
    <row r="27" spans="1:10" ht="15.75" thickBot="1" x14ac:dyDescent="0.3">
      <c r="A27" s="184" t="s">
        <v>89</v>
      </c>
      <c r="B27" s="185"/>
      <c r="C27" s="20">
        <f>+SUM(C7:C26)</f>
        <v>315583.43099999998</v>
      </c>
      <c r="D27" s="21">
        <f>+SUM(D7:D26)</f>
        <v>234458.71014999997</v>
      </c>
      <c r="E27" s="22">
        <f>+SUM(E7:E26)</f>
        <v>58706.774999999994</v>
      </c>
      <c r="F27" s="22">
        <f>+SUM(F7:F26)</f>
        <v>22417.94585</v>
      </c>
      <c r="G27" s="23">
        <f>+SUM(G7:G26)</f>
        <v>0</v>
      </c>
    </row>
  </sheetData>
  <mergeCells count="8">
    <mergeCell ref="A27:B27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1" right="0.19685039370078741" top="0.78740157480314965" bottom="0.19685039370078741" header="0" footer="0"/>
  <pageSetup paperSize="9" scale="92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S17"/>
  <sheetViews>
    <sheetView tabSelected="1" zoomScaleNormal="100" workbookViewId="0">
      <selection activeCell="I11" sqref="I11"/>
    </sheetView>
  </sheetViews>
  <sheetFormatPr defaultRowHeight="15" x14ac:dyDescent="0.25"/>
  <cols>
    <col min="1" max="1" width="4.28515625" customWidth="1"/>
    <col min="2" max="2" width="19" style="51" customWidth="1"/>
    <col min="3" max="3" width="21.7109375" style="51" customWidth="1"/>
    <col min="4" max="4" width="12.85546875" customWidth="1"/>
    <col min="5" max="5" width="12.42578125" customWidth="1"/>
    <col min="6" max="6" width="19.28515625" customWidth="1"/>
    <col min="7" max="7" width="16.28515625" bestFit="1" customWidth="1"/>
    <col min="8" max="8" width="16.28515625" customWidth="1"/>
    <col min="9" max="9" width="16.42578125" customWidth="1"/>
    <col min="10" max="10" width="18.7109375" customWidth="1"/>
  </cols>
  <sheetData>
    <row r="2" spans="1:19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9" ht="54.75" customHeight="1" x14ac:dyDescent="0.25">
      <c r="A3" s="210" t="s">
        <v>1249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9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9" ht="15.75" thickBot="1" x14ac:dyDescent="0.3">
      <c r="A5" s="1"/>
      <c r="B5" s="32"/>
      <c r="C5" s="32"/>
      <c r="D5" s="1"/>
      <c r="E5" s="33"/>
      <c r="F5" s="33"/>
      <c r="G5" s="33"/>
      <c r="H5" s="33"/>
      <c r="I5" s="33"/>
      <c r="J5" s="181" t="s">
        <v>1250</v>
      </c>
      <c r="K5" s="182"/>
      <c r="L5" s="182"/>
      <c r="M5" s="182"/>
      <c r="N5" s="182"/>
      <c r="O5" s="182"/>
      <c r="P5" s="182"/>
      <c r="Q5" s="182"/>
      <c r="R5" s="182"/>
      <c r="S5" s="182"/>
    </row>
    <row r="6" spans="1:19" ht="32.25" customHeight="1" x14ac:dyDescent="0.25">
      <c r="A6" s="211" t="s">
        <v>0</v>
      </c>
      <c r="B6" s="213" t="s">
        <v>90</v>
      </c>
      <c r="C6" s="213" t="s">
        <v>91</v>
      </c>
      <c r="D6" s="213" t="s">
        <v>92</v>
      </c>
      <c r="E6" s="213" t="s">
        <v>93</v>
      </c>
      <c r="F6" s="215" t="s">
        <v>94</v>
      </c>
      <c r="G6" s="215"/>
      <c r="H6" s="213" t="s">
        <v>95</v>
      </c>
      <c r="I6" s="213" t="s">
        <v>96</v>
      </c>
      <c r="J6" s="216" t="s">
        <v>97</v>
      </c>
    </row>
    <row r="7" spans="1:19" ht="48.75" customHeight="1" x14ac:dyDescent="0.25">
      <c r="A7" s="212"/>
      <c r="B7" s="214"/>
      <c r="C7" s="214"/>
      <c r="D7" s="214"/>
      <c r="E7" s="214"/>
      <c r="F7" s="34" t="s">
        <v>98</v>
      </c>
      <c r="G7" s="34" t="s">
        <v>99</v>
      </c>
      <c r="H7" s="214"/>
      <c r="I7" s="214"/>
      <c r="J7" s="217"/>
    </row>
    <row r="8" spans="1:19" ht="60" x14ac:dyDescent="0.25">
      <c r="A8" s="174">
        <v>1</v>
      </c>
      <c r="B8" s="36" t="s">
        <v>4</v>
      </c>
      <c r="C8" s="36" t="s">
        <v>100</v>
      </c>
      <c r="D8" s="36" t="s">
        <v>101</v>
      </c>
      <c r="E8" s="36" t="s">
        <v>102</v>
      </c>
      <c r="F8" s="37" t="s">
        <v>103</v>
      </c>
      <c r="G8" s="38">
        <v>307528903</v>
      </c>
      <c r="H8" s="39">
        <v>20000000</v>
      </c>
      <c r="I8" s="40">
        <v>20000000</v>
      </c>
      <c r="J8" s="41" t="s">
        <v>104</v>
      </c>
    </row>
    <row r="9" spans="1:19" ht="45" x14ac:dyDescent="0.25">
      <c r="A9" s="206">
        <f t="shared" ref="A9" si="0">+A8+1</f>
        <v>2</v>
      </c>
      <c r="B9" s="202" t="s">
        <v>4</v>
      </c>
      <c r="C9" s="202" t="s">
        <v>105</v>
      </c>
      <c r="D9" s="208" t="s">
        <v>101</v>
      </c>
      <c r="E9" s="202" t="s">
        <v>102</v>
      </c>
      <c r="F9" s="202" t="s">
        <v>103</v>
      </c>
      <c r="G9" s="204">
        <v>307528903</v>
      </c>
      <c r="H9" s="43">
        <v>20000000</v>
      </c>
      <c r="I9" s="40">
        <v>20000000</v>
      </c>
      <c r="J9" s="44" t="s">
        <v>106</v>
      </c>
    </row>
    <row r="10" spans="1:19" ht="45" x14ac:dyDescent="0.25">
      <c r="A10" s="207"/>
      <c r="B10" s="203"/>
      <c r="C10" s="203"/>
      <c r="D10" s="209"/>
      <c r="E10" s="203"/>
      <c r="F10" s="203"/>
      <c r="G10" s="205"/>
      <c r="H10" s="43">
        <v>59609479</v>
      </c>
      <c r="I10" s="40">
        <v>20000000</v>
      </c>
      <c r="J10" s="41" t="s">
        <v>104</v>
      </c>
    </row>
    <row r="11" spans="1:19" ht="99.75" customHeight="1" x14ac:dyDescent="0.25">
      <c r="A11" s="174">
        <v>3</v>
      </c>
      <c r="B11" s="36" t="s">
        <v>4</v>
      </c>
      <c r="C11" s="36" t="s">
        <v>1236</v>
      </c>
      <c r="D11" s="36" t="s">
        <v>101</v>
      </c>
      <c r="E11" s="36" t="s">
        <v>1237</v>
      </c>
      <c r="F11" s="37" t="s">
        <v>1263</v>
      </c>
      <c r="G11" s="38">
        <v>300935078</v>
      </c>
      <c r="H11" s="39">
        <v>25905472</v>
      </c>
      <c r="I11" s="40">
        <v>7000000</v>
      </c>
      <c r="J11" s="41" t="s">
        <v>104</v>
      </c>
    </row>
    <row r="12" spans="1:19" ht="60" x14ac:dyDescent="0.25">
      <c r="A12" s="175">
        <v>4</v>
      </c>
      <c r="B12" s="36" t="s">
        <v>1239</v>
      </c>
      <c r="C12" s="45" t="s">
        <v>1238</v>
      </c>
      <c r="D12" s="36" t="s">
        <v>101</v>
      </c>
      <c r="E12" s="36" t="s">
        <v>1237</v>
      </c>
      <c r="F12" s="36" t="s">
        <v>1240</v>
      </c>
      <c r="G12" s="46">
        <v>300595984</v>
      </c>
      <c r="H12" s="43">
        <v>373271</v>
      </c>
      <c r="I12" s="40">
        <v>183000</v>
      </c>
      <c r="J12" s="41" t="s">
        <v>104</v>
      </c>
    </row>
    <row r="13" spans="1:19" ht="60" x14ac:dyDescent="0.25">
      <c r="A13" s="175">
        <v>5</v>
      </c>
      <c r="B13" s="36" t="s">
        <v>1241</v>
      </c>
      <c r="C13" s="45" t="s">
        <v>1244</v>
      </c>
      <c r="D13" s="36" t="s">
        <v>101</v>
      </c>
      <c r="E13" s="42" t="s">
        <v>102</v>
      </c>
      <c r="F13" s="36" t="s">
        <v>1242</v>
      </c>
      <c r="G13" s="38">
        <v>300438370</v>
      </c>
      <c r="H13" s="43">
        <v>2218695</v>
      </c>
      <c r="I13" s="40">
        <v>2000000</v>
      </c>
      <c r="J13" s="41" t="s">
        <v>104</v>
      </c>
    </row>
    <row r="14" spans="1:19" ht="60" x14ac:dyDescent="0.25">
      <c r="A14" s="175">
        <f>+A13+1</f>
        <v>6</v>
      </c>
      <c r="B14" s="36" t="s">
        <v>1241</v>
      </c>
      <c r="C14" s="43" t="s">
        <v>1286</v>
      </c>
      <c r="D14" s="36" t="s">
        <v>101</v>
      </c>
      <c r="E14" s="43" t="s">
        <v>1237</v>
      </c>
      <c r="F14" s="43" t="s">
        <v>1243</v>
      </c>
      <c r="G14" s="173">
        <v>202981581</v>
      </c>
      <c r="H14" s="43">
        <v>1123540</v>
      </c>
      <c r="I14" s="40">
        <v>1057724.8733999999</v>
      </c>
      <c r="J14" s="41" t="s">
        <v>104</v>
      </c>
    </row>
    <row r="15" spans="1:19" ht="60" x14ac:dyDescent="0.25">
      <c r="A15" s="175">
        <f>+A14+1</f>
        <v>7</v>
      </c>
      <c r="B15" s="36" t="s">
        <v>1245</v>
      </c>
      <c r="C15" s="43" t="s">
        <v>1285</v>
      </c>
      <c r="D15" s="36" t="s">
        <v>101</v>
      </c>
      <c r="E15" s="43" t="s">
        <v>102</v>
      </c>
      <c r="F15" s="43" t="s">
        <v>1246</v>
      </c>
      <c r="G15" s="173">
        <v>200002925</v>
      </c>
      <c r="H15" s="43">
        <v>2896850</v>
      </c>
      <c r="I15" s="40">
        <v>1800100</v>
      </c>
      <c r="J15" s="41" t="s">
        <v>104</v>
      </c>
    </row>
    <row r="16" spans="1:19" ht="60" x14ac:dyDescent="0.25">
      <c r="A16" s="175">
        <f>+A15+1</f>
        <v>8</v>
      </c>
      <c r="B16" s="36" t="s">
        <v>1245</v>
      </c>
      <c r="C16" s="43" t="s">
        <v>1248</v>
      </c>
      <c r="D16" s="36" t="s">
        <v>101</v>
      </c>
      <c r="E16" s="43" t="s">
        <v>102</v>
      </c>
      <c r="F16" s="43" t="s">
        <v>1247</v>
      </c>
      <c r="G16" s="173">
        <v>304393220</v>
      </c>
      <c r="H16" s="43">
        <v>2604749</v>
      </c>
      <c r="I16" s="40">
        <v>2604749</v>
      </c>
      <c r="J16" s="41" t="s">
        <v>104</v>
      </c>
    </row>
    <row r="17" spans="1:10" ht="15.75" thickBot="1" x14ac:dyDescent="0.3">
      <c r="A17" s="176"/>
      <c r="B17" s="48" t="s">
        <v>107</v>
      </c>
      <c r="C17" s="48" t="s">
        <v>108</v>
      </c>
      <c r="D17" s="48" t="s">
        <v>108</v>
      </c>
      <c r="E17" s="48" t="s">
        <v>108</v>
      </c>
      <c r="F17" s="48" t="s">
        <v>108</v>
      </c>
      <c r="G17" s="48" t="s">
        <v>108</v>
      </c>
      <c r="H17" s="49">
        <f>SUM(H8:H14)+H16+H15</f>
        <v>134732056</v>
      </c>
      <c r="I17" s="49">
        <f>SUM(I8:I14)+I16+I15</f>
        <v>74645573.873400003</v>
      </c>
      <c r="J17" s="50" t="s">
        <v>108</v>
      </c>
    </row>
  </sheetData>
  <mergeCells count="18">
    <mergeCell ref="A3:J3"/>
    <mergeCell ref="A4:J4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J26"/>
  <sheetViews>
    <sheetView workbookViewId="0">
      <selection activeCell="H10" sqref="H10"/>
    </sheetView>
  </sheetViews>
  <sheetFormatPr defaultRowHeight="15" x14ac:dyDescent="0.25"/>
  <cols>
    <col min="1" max="1" width="4.28515625" customWidth="1"/>
    <col min="2" max="2" width="19" style="51" customWidth="1"/>
    <col min="3" max="3" width="30.42578125" style="51" customWidth="1"/>
    <col min="4" max="4" width="12.85546875" customWidth="1"/>
    <col min="5" max="5" width="13.140625" customWidth="1"/>
    <col min="6" max="6" width="19.28515625" customWidth="1"/>
    <col min="7" max="7" width="15.140625" customWidth="1"/>
    <col min="8" max="8" width="16.28515625" customWidth="1"/>
    <col min="9" max="9" width="16.42578125" customWidth="1"/>
    <col min="10" max="10" width="18.7109375" customWidth="1"/>
  </cols>
  <sheetData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67.5" customHeight="1" x14ac:dyDescent="0.25">
      <c r="A3" s="221" t="s">
        <v>1251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.75" thickBot="1" x14ac:dyDescent="0.3">
      <c r="A5" s="1"/>
      <c r="B5" s="32"/>
      <c r="C5" s="32"/>
      <c r="D5" s="1"/>
      <c r="E5" s="33"/>
      <c r="F5" s="33"/>
      <c r="G5" s="33"/>
      <c r="H5" s="33"/>
      <c r="I5" s="33"/>
      <c r="J5" s="33"/>
    </row>
    <row r="6" spans="1:10" ht="35.25" customHeight="1" x14ac:dyDescent="0.25">
      <c r="A6" s="222" t="s">
        <v>0</v>
      </c>
      <c r="B6" s="213" t="s">
        <v>109</v>
      </c>
      <c r="C6" s="213" t="s">
        <v>110</v>
      </c>
      <c r="D6" s="213" t="s">
        <v>111</v>
      </c>
      <c r="E6" s="213" t="s">
        <v>112</v>
      </c>
      <c r="F6" s="215" t="s">
        <v>113</v>
      </c>
      <c r="G6" s="215"/>
      <c r="H6" s="213" t="s">
        <v>114</v>
      </c>
      <c r="I6" s="213" t="s">
        <v>115</v>
      </c>
      <c r="J6" s="216" t="s">
        <v>116</v>
      </c>
    </row>
    <row r="7" spans="1:10" ht="35.25" customHeight="1" x14ac:dyDescent="0.25">
      <c r="A7" s="223"/>
      <c r="B7" s="214"/>
      <c r="C7" s="214"/>
      <c r="D7" s="214"/>
      <c r="E7" s="214"/>
      <c r="F7" s="34" t="s">
        <v>117</v>
      </c>
      <c r="G7" s="34" t="s">
        <v>118</v>
      </c>
      <c r="H7" s="214"/>
      <c r="I7" s="214"/>
      <c r="J7" s="217"/>
    </row>
    <row r="8" spans="1:10" ht="60" x14ac:dyDescent="0.25">
      <c r="A8" s="174">
        <v>1</v>
      </c>
      <c r="B8" s="36" t="s">
        <v>39</v>
      </c>
      <c r="C8" s="36" t="s">
        <v>119</v>
      </c>
      <c r="D8" s="36" t="s">
        <v>101</v>
      </c>
      <c r="E8" s="36" t="s">
        <v>120</v>
      </c>
      <c r="F8" s="37" t="s">
        <v>103</v>
      </c>
      <c r="G8" s="52">
        <v>307528903</v>
      </c>
      <c r="H8" s="39">
        <v>20000000</v>
      </c>
      <c r="I8" s="40">
        <v>20000000</v>
      </c>
      <c r="J8" s="41" t="s">
        <v>121</v>
      </c>
    </row>
    <row r="9" spans="1:10" ht="31.5" customHeight="1" x14ac:dyDescent="0.25">
      <c r="A9" s="212">
        <f t="shared" ref="A9" si="0">+A8+1</f>
        <v>2</v>
      </c>
      <c r="B9" s="202" t="s">
        <v>39</v>
      </c>
      <c r="C9" s="202" t="s">
        <v>122</v>
      </c>
      <c r="D9" s="208" t="s">
        <v>101</v>
      </c>
      <c r="E9" s="202" t="s">
        <v>120</v>
      </c>
      <c r="F9" s="202" t="s">
        <v>103</v>
      </c>
      <c r="G9" s="218">
        <v>307528903</v>
      </c>
      <c r="H9" s="43">
        <v>20000000</v>
      </c>
      <c r="I9" s="40">
        <v>20000000</v>
      </c>
      <c r="J9" s="41" t="s">
        <v>123</v>
      </c>
    </row>
    <row r="10" spans="1:10" ht="37.5" customHeight="1" x14ac:dyDescent="0.25">
      <c r="A10" s="220"/>
      <c r="B10" s="203"/>
      <c r="C10" s="203"/>
      <c r="D10" s="209"/>
      <c r="E10" s="203"/>
      <c r="F10" s="203"/>
      <c r="G10" s="219"/>
      <c r="H10" s="43">
        <v>59609479</v>
      </c>
      <c r="I10" s="40">
        <v>20000000</v>
      </c>
      <c r="J10" s="41" t="s">
        <v>121</v>
      </c>
    </row>
    <row r="11" spans="1:10" ht="81" customHeight="1" x14ac:dyDescent="0.25">
      <c r="A11" s="174">
        <v>3</v>
      </c>
      <c r="B11" s="36" t="s">
        <v>39</v>
      </c>
      <c r="C11" s="36" t="s">
        <v>1262</v>
      </c>
      <c r="D11" s="36" t="s">
        <v>101</v>
      </c>
      <c r="E11" s="36" t="s">
        <v>1252</v>
      </c>
      <c r="F11" s="37" t="s">
        <v>1263</v>
      </c>
      <c r="G11" s="38">
        <v>300935078</v>
      </c>
      <c r="H11" s="39">
        <v>25905472</v>
      </c>
      <c r="I11" s="40">
        <v>7000000</v>
      </c>
      <c r="J11" s="41" t="s">
        <v>121</v>
      </c>
    </row>
    <row r="12" spans="1:10" ht="75" x14ac:dyDescent="0.25">
      <c r="A12" s="175">
        <v>4</v>
      </c>
      <c r="B12" s="36" t="s">
        <v>1254</v>
      </c>
      <c r="C12" s="171" t="s">
        <v>1255</v>
      </c>
      <c r="D12" s="36" t="s">
        <v>101</v>
      </c>
      <c r="E12" s="36" t="s">
        <v>1252</v>
      </c>
      <c r="F12" s="36" t="s">
        <v>1240</v>
      </c>
      <c r="G12" s="172">
        <v>300595984</v>
      </c>
      <c r="H12" s="43">
        <v>373271</v>
      </c>
      <c r="I12" s="40">
        <v>183000</v>
      </c>
      <c r="J12" s="41" t="s">
        <v>121</v>
      </c>
    </row>
    <row r="13" spans="1:10" ht="75" x14ac:dyDescent="0.25">
      <c r="A13" s="175">
        <v>5</v>
      </c>
      <c r="B13" s="36" t="s">
        <v>1256</v>
      </c>
      <c r="C13" s="171" t="s">
        <v>1257</v>
      </c>
      <c r="D13" s="36" t="s">
        <v>101</v>
      </c>
      <c r="E13" s="170" t="s">
        <v>1253</v>
      </c>
      <c r="F13" s="36" t="s">
        <v>1242</v>
      </c>
      <c r="G13" s="38">
        <v>300438370</v>
      </c>
      <c r="H13" s="43">
        <v>2218695</v>
      </c>
      <c r="I13" s="40">
        <v>2000000</v>
      </c>
      <c r="J13" s="41" t="s">
        <v>121</v>
      </c>
    </row>
    <row r="14" spans="1:10" ht="75" x14ac:dyDescent="0.25">
      <c r="A14" s="175">
        <f>+A13+1</f>
        <v>6</v>
      </c>
      <c r="B14" s="36" t="s">
        <v>1256</v>
      </c>
      <c r="C14" s="43" t="s">
        <v>1258</v>
      </c>
      <c r="D14" s="36" t="s">
        <v>101</v>
      </c>
      <c r="E14" s="43" t="s">
        <v>1252</v>
      </c>
      <c r="F14" s="43" t="s">
        <v>1243</v>
      </c>
      <c r="G14" s="173">
        <v>202981581</v>
      </c>
      <c r="H14" s="43">
        <v>1123540</v>
      </c>
      <c r="I14" s="40">
        <v>1057724.8733999999</v>
      </c>
      <c r="J14" s="41" t="s">
        <v>121</v>
      </c>
    </row>
    <row r="15" spans="1:10" ht="75" x14ac:dyDescent="0.25">
      <c r="A15" s="175">
        <f>+A14+1</f>
        <v>7</v>
      </c>
      <c r="B15" s="36" t="s">
        <v>1259</v>
      </c>
      <c r="C15" s="43" t="s">
        <v>1260</v>
      </c>
      <c r="D15" s="36" t="s">
        <v>101</v>
      </c>
      <c r="E15" s="43" t="s">
        <v>1253</v>
      </c>
      <c r="F15" s="43" t="s">
        <v>1246</v>
      </c>
      <c r="G15" s="173">
        <v>200002925</v>
      </c>
      <c r="H15" s="43">
        <v>2896850</v>
      </c>
      <c r="I15" s="40">
        <v>1800100</v>
      </c>
      <c r="J15" s="41" t="s">
        <v>121</v>
      </c>
    </row>
    <row r="16" spans="1:10" ht="75" x14ac:dyDescent="0.25">
      <c r="A16" s="175">
        <f>+A15+1</f>
        <v>8</v>
      </c>
      <c r="B16" s="36" t="s">
        <v>1259</v>
      </c>
      <c r="C16" s="43" t="s">
        <v>1261</v>
      </c>
      <c r="D16" s="36" t="s">
        <v>101</v>
      </c>
      <c r="E16" s="43" t="s">
        <v>1253</v>
      </c>
      <c r="F16" s="43" t="s">
        <v>1247</v>
      </c>
      <c r="G16" s="173">
        <v>304393220</v>
      </c>
      <c r="H16" s="43">
        <v>2604749</v>
      </c>
      <c r="I16" s="40">
        <v>2604749</v>
      </c>
      <c r="J16" s="41" t="s">
        <v>121</v>
      </c>
    </row>
    <row r="17" spans="1:10" ht="15.75" thickBot="1" x14ac:dyDescent="0.3">
      <c r="A17" s="47"/>
      <c r="B17" s="48" t="s">
        <v>33</v>
      </c>
      <c r="C17" s="48" t="s">
        <v>108</v>
      </c>
      <c r="D17" s="48" t="s">
        <v>108</v>
      </c>
      <c r="E17" s="48" t="s">
        <v>108</v>
      </c>
      <c r="F17" s="48" t="s">
        <v>108</v>
      </c>
      <c r="G17" s="48" t="s">
        <v>108</v>
      </c>
      <c r="H17" s="49">
        <f>SUM(H8:H16)</f>
        <v>134732056</v>
      </c>
      <c r="I17" s="49">
        <f>SUM(I8:I16)</f>
        <v>74645573.873400003</v>
      </c>
      <c r="J17" s="50" t="s">
        <v>108</v>
      </c>
    </row>
    <row r="26" spans="1:10" x14ac:dyDescent="0.25">
      <c r="E26" s="54"/>
    </row>
  </sheetData>
  <mergeCells count="18">
    <mergeCell ref="A3:J3"/>
    <mergeCell ref="A4:J4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7"/>
  <sheetViews>
    <sheetView workbookViewId="0">
      <selection activeCell="I21" sqref="I21"/>
    </sheetView>
  </sheetViews>
  <sheetFormatPr defaultRowHeight="15" x14ac:dyDescent="0.25"/>
  <cols>
    <col min="1" max="1" width="4.28515625" customWidth="1"/>
    <col min="2" max="2" width="19" style="51" customWidth="1"/>
    <col min="3" max="3" width="21.7109375" style="51" customWidth="1"/>
    <col min="4" max="4" width="12.85546875" customWidth="1"/>
    <col min="5" max="5" width="12.42578125" customWidth="1"/>
    <col min="6" max="6" width="19.28515625" customWidth="1"/>
    <col min="7" max="7" width="15.140625" customWidth="1"/>
    <col min="8" max="8" width="16.28515625" customWidth="1"/>
    <col min="9" max="9" width="16.42578125" customWidth="1"/>
    <col min="10" max="10" width="18.7109375" customWidth="1"/>
  </cols>
  <sheetData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83.25" customHeight="1" x14ac:dyDescent="0.25">
      <c r="A3" s="225" t="s">
        <v>1275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.75" thickBot="1" x14ac:dyDescent="0.3">
      <c r="A5" s="1"/>
      <c r="B5" s="32"/>
      <c r="C5" s="32"/>
      <c r="D5" s="1"/>
      <c r="E5" s="33"/>
      <c r="F5" s="33"/>
      <c r="G5" s="33"/>
      <c r="H5" s="33"/>
      <c r="I5" s="33"/>
      <c r="J5" s="33"/>
    </row>
    <row r="6" spans="1:10" ht="27.75" customHeight="1" x14ac:dyDescent="0.25">
      <c r="A6" s="222" t="s">
        <v>124</v>
      </c>
      <c r="B6" s="213" t="s">
        <v>125</v>
      </c>
      <c r="C6" s="213" t="s">
        <v>126</v>
      </c>
      <c r="D6" s="213" t="s">
        <v>127</v>
      </c>
      <c r="E6" s="213" t="s">
        <v>128</v>
      </c>
      <c r="F6" s="215" t="s">
        <v>129</v>
      </c>
      <c r="G6" s="215"/>
      <c r="H6" s="213" t="s">
        <v>130</v>
      </c>
      <c r="I6" s="213" t="s">
        <v>131</v>
      </c>
      <c r="J6" s="216" t="s">
        <v>132</v>
      </c>
    </row>
    <row r="7" spans="1:10" ht="28.5" x14ac:dyDescent="0.25">
      <c r="A7" s="223"/>
      <c r="B7" s="214"/>
      <c r="C7" s="214"/>
      <c r="D7" s="214"/>
      <c r="E7" s="214"/>
      <c r="F7" s="34" t="s">
        <v>133</v>
      </c>
      <c r="G7" s="34" t="s">
        <v>134</v>
      </c>
      <c r="H7" s="214"/>
      <c r="I7" s="214"/>
      <c r="J7" s="217"/>
    </row>
    <row r="8" spans="1:10" ht="75" x14ac:dyDescent="0.25">
      <c r="A8" s="35">
        <v>1</v>
      </c>
      <c r="B8" s="36" t="s">
        <v>69</v>
      </c>
      <c r="C8" s="36" t="s">
        <v>135</v>
      </c>
      <c r="D8" s="36" t="s">
        <v>136</v>
      </c>
      <c r="E8" s="36" t="s">
        <v>137</v>
      </c>
      <c r="F8" s="37" t="s">
        <v>138</v>
      </c>
      <c r="G8" s="53">
        <v>307528903</v>
      </c>
      <c r="H8" s="39">
        <v>20000000</v>
      </c>
      <c r="I8" s="40">
        <v>20000000</v>
      </c>
      <c r="J8" s="41" t="s">
        <v>139</v>
      </c>
    </row>
    <row r="9" spans="1:10" ht="30" x14ac:dyDescent="0.25">
      <c r="A9" s="224">
        <f t="shared" ref="A9" si="0">+A8+1</f>
        <v>2</v>
      </c>
      <c r="B9" s="202" t="s">
        <v>69</v>
      </c>
      <c r="C9" s="202" t="s">
        <v>140</v>
      </c>
      <c r="D9" s="208" t="s">
        <v>136</v>
      </c>
      <c r="E9" s="202" t="s">
        <v>137</v>
      </c>
      <c r="F9" s="202" t="s">
        <v>141</v>
      </c>
      <c r="G9" s="218">
        <v>307528903</v>
      </c>
      <c r="H9" s="43">
        <v>20000000</v>
      </c>
      <c r="I9" s="40">
        <v>20000000</v>
      </c>
      <c r="J9" s="44" t="s">
        <v>142</v>
      </c>
    </row>
    <row r="10" spans="1:10" ht="30" x14ac:dyDescent="0.25">
      <c r="A10" s="195"/>
      <c r="B10" s="203"/>
      <c r="C10" s="203"/>
      <c r="D10" s="209"/>
      <c r="E10" s="203"/>
      <c r="F10" s="203"/>
      <c r="G10" s="219"/>
      <c r="H10" s="43">
        <v>59609479</v>
      </c>
      <c r="I10" s="40">
        <v>20000000</v>
      </c>
      <c r="J10" s="41" t="s">
        <v>139</v>
      </c>
    </row>
    <row r="11" spans="1:10" ht="81" customHeight="1" x14ac:dyDescent="0.25">
      <c r="A11" s="174">
        <v>3</v>
      </c>
      <c r="B11" s="36" t="s">
        <v>69</v>
      </c>
      <c r="C11" s="36" t="s">
        <v>1264</v>
      </c>
      <c r="D11" s="36" t="s">
        <v>136</v>
      </c>
      <c r="E11" s="36" t="s">
        <v>1267</v>
      </c>
      <c r="F11" s="37" t="s">
        <v>1263</v>
      </c>
      <c r="G11" s="38">
        <v>300935078</v>
      </c>
      <c r="H11" s="39">
        <v>25905472</v>
      </c>
      <c r="I11" s="40">
        <v>7000000</v>
      </c>
      <c r="J11" s="41" t="s">
        <v>139</v>
      </c>
    </row>
    <row r="12" spans="1:10" ht="60" x14ac:dyDescent="0.25">
      <c r="A12" s="177">
        <v>4</v>
      </c>
      <c r="B12" s="36" t="s">
        <v>1265</v>
      </c>
      <c r="C12" s="179" t="s">
        <v>1266</v>
      </c>
      <c r="D12" s="36" t="s">
        <v>136</v>
      </c>
      <c r="E12" s="36" t="s">
        <v>1267</v>
      </c>
      <c r="F12" s="36" t="s">
        <v>1240</v>
      </c>
      <c r="G12" s="180">
        <v>300595984</v>
      </c>
      <c r="H12" s="43">
        <v>373271</v>
      </c>
      <c r="I12" s="40">
        <v>183000</v>
      </c>
      <c r="J12" s="41" t="s">
        <v>139</v>
      </c>
    </row>
    <row r="13" spans="1:10" ht="60" x14ac:dyDescent="0.25">
      <c r="A13" s="177">
        <v>5</v>
      </c>
      <c r="B13" s="36" t="s">
        <v>1269</v>
      </c>
      <c r="C13" s="179" t="s">
        <v>1270</v>
      </c>
      <c r="D13" s="36" t="s">
        <v>136</v>
      </c>
      <c r="E13" s="178" t="s">
        <v>1268</v>
      </c>
      <c r="F13" s="36" t="s">
        <v>1242</v>
      </c>
      <c r="G13" s="38">
        <v>300438370</v>
      </c>
      <c r="H13" s="43">
        <v>2218695</v>
      </c>
      <c r="I13" s="40">
        <v>2000000</v>
      </c>
      <c r="J13" s="41" t="s">
        <v>139</v>
      </c>
    </row>
    <row r="14" spans="1:10" ht="75" x14ac:dyDescent="0.25">
      <c r="A14" s="177">
        <f>+A13+1</f>
        <v>6</v>
      </c>
      <c r="B14" s="36" t="s">
        <v>1269</v>
      </c>
      <c r="C14" s="43" t="s">
        <v>1271</v>
      </c>
      <c r="D14" s="36" t="s">
        <v>136</v>
      </c>
      <c r="E14" s="43" t="s">
        <v>1267</v>
      </c>
      <c r="F14" s="43" t="s">
        <v>1243</v>
      </c>
      <c r="G14" s="173">
        <v>202981581</v>
      </c>
      <c r="H14" s="43">
        <v>1123540</v>
      </c>
      <c r="I14" s="40">
        <v>1057724.8733999999</v>
      </c>
      <c r="J14" s="41" t="s">
        <v>139</v>
      </c>
    </row>
    <row r="15" spans="1:10" ht="75" x14ac:dyDescent="0.25">
      <c r="A15" s="177">
        <f>+A14+1</f>
        <v>7</v>
      </c>
      <c r="B15" s="36" t="s">
        <v>1272</v>
      </c>
      <c r="C15" s="43" t="s">
        <v>1273</v>
      </c>
      <c r="D15" s="36" t="s">
        <v>136</v>
      </c>
      <c r="E15" s="43" t="s">
        <v>1268</v>
      </c>
      <c r="F15" s="43" t="s">
        <v>1246</v>
      </c>
      <c r="G15" s="173">
        <v>200002925</v>
      </c>
      <c r="H15" s="43">
        <v>2896850</v>
      </c>
      <c r="I15" s="40">
        <v>1800100</v>
      </c>
      <c r="J15" s="41" t="s">
        <v>139</v>
      </c>
    </row>
    <row r="16" spans="1:10" ht="75" x14ac:dyDescent="0.25">
      <c r="A16" s="177">
        <f>+A15+1</f>
        <v>8</v>
      </c>
      <c r="B16" s="36" t="s">
        <v>1272</v>
      </c>
      <c r="C16" s="43" t="s">
        <v>1274</v>
      </c>
      <c r="D16" s="36" t="s">
        <v>136</v>
      </c>
      <c r="E16" s="43" t="s">
        <v>1268</v>
      </c>
      <c r="F16" s="43" t="s">
        <v>1247</v>
      </c>
      <c r="G16" s="173">
        <v>304393220</v>
      </c>
      <c r="H16" s="43">
        <v>2604749</v>
      </c>
      <c r="I16" s="40">
        <v>2604749</v>
      </c>
      <c r="J16" s="41" t="s">
        <v>139</v>
      </c>
    </row>
    <row r="17" spans="1:10" ht="15.75" thickBot="1" x14ac:dyDescent="0.3">
      <c r="A17" s="47"/>
      <c r="B17" s="48" t="s">
        <v>143</v>
      </c>
      <c r="C17" s="48" t="s">
        <v>144</v>
      </c>
      <c r="D17" s="48" t="s">
        <v>144</v>
      </c>
      <c r="E17" s="48" t="s">
        <v>144</v>
      </c>
      <c r="F17" s="48" t="s">
        <v>144</v>
      </c>
      <c r="G17" s="48" t="s">
        <v>144</v>
      </c>
      <c r="H17" s="49">
        <f>SUM(H8:H16)</f>
        <v>134732056</v>
      </c>
      <c r="I17" s="49">
        <f>SUM(I8:I16)</f>
        <v>74645573.873400003</v>
      </c>
      <c r="J17" s="50" t="s">
        <v>144</v>
      </c>
    </row>
  </sheetData>
  <mergeCells count="18">
    <mergeCell ref="A3:J3"/>
    <mergeCell ref="A4:J4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P289"/>
  <sheetViews>
    <sheetView workbookViewId="0">
      <selection activeCell="A3" sqref="A3"/>
    </sheetView>
  </sheetViews>
  <sheetFormatPr defaultRowHeight="15" x14ac:dyDescent="0.25"/>
  <cols>
    <col min="1" max="1" width="4.7109375" customWidth="1"/>
    <col min="2" max="2" width="31" customWidth="1"/>
    <col min="3" max="3" width="20.140625" customWidth="1"/>
    <col min="4" max="4" width="18.85546875" customWidth="1"/>
    <col min="5" max="6" width="11.85546875" customWidth="1"/>
    <col min="7" max="7" width="8.42578125" customWidth="1"/>
    <col min="8" max="8" width="14" customWidth="1"/>
    <col min="9" max="9" width="13.42578125" bestFit="1" customWidth="1"/>
    <col min="10" max="10" width="13.140625" customWidth="1"/>
    <col min="11" max="11" width="10.28515625" customWidth="1"/>
    <col min="12" max="12" width="13.85546875" customWidth="1"/>
    <col min="13" max="15" width="13.28515625" customWidth="1"/>
    <col min="16" max="16" width="14.85546875" customWidth="1"/>
  </cols>
  <sheetData>
    <row r="2" spans="1:16" ht="54" customHeight="1" x14ac:dyDescent="0.25">
      <c r="A2" s="240" t="s">
        <v>1281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75" thickBot="1" x14ac:dyDescent="0.3">
      <c r="A3" s="55"/>
      <c r="B3" s="55"/>
      <c r="C3" s="55"/>
      <c r="D3" s="241"/>
      <c r="E3" s="241"/>
      <c r="F3" s="241"/>
      <c r="G3" s="241"/>
      <c r="H3" s="241"/>
      <c r="I3" s="241"/>
      <c r="J3" s="241"/>
      <c r="K3" s="241"/>
      <c r="L3" s="55"/>
    </row>
    <row r="4" spans="1:16" ht="75.75" thickBot="1" x14ac:dyDescent="0.3">
      <c r="A4" s="56" t="s">
        <v>145</v>
      </c>
      <c r="B4" s="57" t="s">
        <v>146</v>
      </c>
      <c r="C4" s="57" t="s">
        <v>147</v>
      </c>
      <c r="D4" s="57" t="s">
        <v>148</v>
      </c>
      <c r="E4" s="57" t="s">
        <v>149</v>
      </c>
      <c r="F4" s="57" t="s">
        <v>150</v>
      </c>
      <c r="G4" s="57" t="s">
        <v>151</v>
      </c>
      <c r="H4" s="57" t="s">
        <v>152</v>
      </c>
      <c r="I4" s="57" t="s">
        <v>153</v>
      </c>
      <c r="J4" s="57" t="s">
        <v>154</v>
      </c>
      <c r="K4" s="57" t="s">
        <v>155</v>
      </c>
      <c r="L4" s="58" t="s">
        <v>156</v>
      </c>
      <c r="M4" s="57" t="s">
        <v>157</v>
      </c>
      <c r="N4" s="59" t="s">
        <v>158</v>
      </c>
      <c r="O4" s="59" t="s">
        <v>159</v>
      </c>
      <c r="P4" s="60" t="s">
        <v>160</v>
      </c>
    </row>
    <row r="5" spans="1:16" ht="15.75" thickBot="1" x14ac:dyDescent="0.3">
      <c r="A5" s="61">
        <v>1</v>
      </c>
      <c r="B5" s="57">
        <v>2</v>
      </c>
      <c r="C5" s="57">
        <v>3</v>
      </c>
      <c r="D5" s="57">
        <f>+C5+1</f>
        <v>4</v>
      </c>
      <c r="E5" s="57">
        <f t="shared" ref="E5:M5" si="0">+D5+1</f>
        <v>5</v>
      </c>
      <c r="F5" s="57">
        <f t="shared" si="0"/>
        <v>6</v>
      </c>
      <c r="G5" s="57">
        <f t="shared" si="0"/>
        <v>7</v>
      </c>
      <c r="H5" s="57">
        <f t="shared" si="0"/>
        <v>8</v>
      </c>
      <c r="I5" s="57">
        <f>+H5+1</f>
        <v>9</v>
      </c>
      <c r="J5" s="57">
        <f t="shared" si="0"/>
        <v>10</v>
      </c>
      <c r="K5" s="57">
        <f t="shared" si="0"/>
        <v>11</v>
      </c>
      <c r="L5" s="57">
        <f t="shared" si="0"/>
        <v>12</v>
      </c>
      <c r="M5" s="57">
        <f t="shared" si="0"/>
        <v>13</v>
      </c>
      <c r="N5" s="57">
        <f>+M5+1</f>
        <v>14</v>
      </c>
      <c r="O5" s="57">
        <f>+N5+1</f>
        <v>15</v>
      </c>
      <c r="P5" s="59">
        <f>+O5+1</f>
        <v>16</v>
      </c>
    </row>
    <row r="6" spans="1:16" ht="15.75" thickBot="1" x14ac:dyDescent="0.3">
      <c r="A6" s="226" t="s">
        <v>161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</row>
    <row r="7" spans="1:16" ht="15.75" thickBot="1" x14ac:dyDescent="0.3">
      <c r="A7" s="61"/>
      <c r="B7" s="57" t="s">
        <v>108</v>
      </c>
      <c r="C7" s="57" t="s">
        <v>162</v>
      </c>
      <c r="D7" s="57" t="s">
        <v>163</v>
      </c>
      <c r="E7" s="57" t="s">
        <v>163</v>
      </c>
      <c r="F7" s="57" t="s">
        <v>163</v>
      </c>
      <c r="G7" s="57">
        <f>+G8</f>
        <v>7</v>
      </c>
      <c r="H7" s="57" t="s">
        <v>163</v>
      </c>
      <c r="I7" s="62">
        <f t="shared" ref="I7:N7" si="1">+I8</f>
        <v>47740</v>
      </c>
      <c r="J7" s="62">
        <f t="shared" si="1"/>
        <v>5948.25</v>
      </c>
      <c r="K7" s="62">
        <f t="shared" si="1"/>
        <v>68732</v>
      </c>
      <c r="L7" s="62">
        <f t="shared" si="1"/>
        <v>58673.133750000001</v>
      </c>
      <c r="M7" s="63">
        <f t="shared" si="1"/>
        <v>0</v>
      </c>
      <c r="N7" s="64">
        <f t="shared" si="1"/>
        <v>0</v>
      </c>
      <c r="O7" s="64">
        <f>+O8</f>
        <v>0</v>
      </c>
      <c r="P7" s="64">
        <f>+P8</f>
        <v>0</v>
      </c>
    </row>
    <row r="8" spans="1:16" ht="15.75" thickBot="1" x14ac:dyDescent="0.3">
      <c r="A8" s="226" t="s">
        <v>164</v>
      </c>
      <c r="B8" s="227"/>
      <c r="C8" s="57" t="s">
        <v>2</v>
      </c>
      <c r="D8" s="57" t="s">
        <v>163</v>
      </c>
      <c r="E8" s="57" t="s">
        <v>163</v>
      </c>
      <c r="F8" s="57" t="s">
        <v>163</v>
      </c>
      <c r="G8" s="57">
        <f>SUM(G9:G15)</f>
        <v>7</v>
      </c>
      <c r="H8" s="57" t="s">
        <v>163</v>
      </c>
      <c r="I8" s="62">
        <f>SUM(I9:I15)</f>
        <v>47740</v>
      </c>
      <c r="J8" s="62">
        <f t="shared" ref="J8:P8" si="2">SUM(J9:J15)</f>
        <v>5948.25</v>
      </c>
      <c r="K8" s="62">
        <f t="shared" si="2"/>
        <v>68732</v>
      </c>
      <c r="L8" s="62">
        <f t="shared" si="2"/>
        <v>58673.133750000001</v>
      </c>
      <c r="M8" s="62">
        <f t="shared" si="2"/>
        <v>0</v>
      </c>
      <c r="N8" s="62">
        <f t="shared" si="2"/>
        <v>0</v>
      </c>
      <c r="O8" s="62">
        <f t="shared" si="2"/>
        <v>0</v>
      </c>
      <c r="P8" s="64">
        <f t="shared" si="2"/>
        <v>0</v>
      </c>
    </row>
    <row r="9" spans="1:16" x14ac:dyDescent="0.25">
      <c r="A9" s="65">
        <v>1</v>
      </c>
      <c r="B9" s="244" t="s">
        <v>165</v>
      </c>
      <c r="C9" s="66" t="s">
        <v>166</v>
      </c>
      <c r="D9" s="67" t="s">
        <v>167</v>
      </c>
      <c r="E9" s="67">
        <v>1.5</v>
      </c>
      <c r="F9" s="66">
        <v>4.5999999999999996</v>
      </c>
      <c r="G9" s="67">
        <v>1</v>
      </c>
      <c r="H9" s="67">
        <v>15</v>
      </c>
      <c r="I9" s="68">
        <v>6930</v>
      </c>
      <c r="J9" s="68">
        <f t="shared" ref="J9:J15" si="3">+I9*H9/100</f>
        <v>1039.5</v>
      </c>
      <c r="K9" s="68">
        <v>11030</v>
      </c>
      <c r="L9" s="69">
        <f>J9*K9/1000</f>
        <v>11465.684999999999</v>
      </c>
      <c r="M9" s="70">
        <v>0</v>
      </c>
      <c r="N9" s="70">
        <v>0</v>
      </c>
      <c r="O9" s="68">
        <f>+M9*N9/100</f>
        <v>0</v>
      </c>
      <c r="P9" s="71">
        <f>+O9*M9/1000</f>
        <v>0</v>
      </c>
    </row>
    <row r="10" spans="1:16" ht="42.75" x14ac:dyDescent="0.25">
      <c r="A10" s="72">
        <f>+A9+1</f>
        <v>2</v>
      </c>
      <c r="B10" s="245"/>
      <c r="C10" s="73" t="s">
        <v>168</v>
      </c>
      <c r="D10" s="74" t="s">
        <v>169</v>
      </c>
      <c r="E10" s="74">
        <v>1.5</v>
      </c>
      <c r="F10" s="74">
        <v>2.4</v>
      </c>
      <c r="G10" s="74">
        <v>1</v>
      </c>
      <c r="H10" s="74">
        <v>12.3</v>
      </c>
      <c r="I10" s="75">
        <v>6930</v>
      </c>
      <c r="J10" s="75">
        <f t="shared" si="3"/>
        <v>852.39</v>
      </c>
      <c r="K10" s="75">
        <v>9617</v>
      </c>
      <c r="L10" s="76">
        <f t="shared" ref="L10:L15" si="4">J10*K10/1000</f>
        <v>8197.4346299999997</v>
      </c>
      <c r="M10" s="77">
        <v>0</v>
      </c>
      <c r="N10" s="77">
        <v>0</v>
      </c>
      <c r="O10" s="75">
        <f>+M10*N10/100</f>
        <v>0</v>
      </c>
      <c r="P10" s="78">
        <f>+O10*M10/1000</f>
        <v>0</v>
      </c>
    </row>
    <row r="11" spans="1:16" x14ac:dyDescent="0.25">
      <c r="A11" s="72">
        <f t="shared" ref="A11:A15" si="5">+A10+1</f>
        <v>3</v>
      </c>
      <c r="B11" s="245"/>
      <c r="C11" s="73" t="s">
        <v>168</v>
      </c>
      <c r="D11" s="74" t="s">
        <v>170</v>
      </c>
      <c r="E11" s="74">
        <v>1.5</v>
      </c>
      <c r="F11" s="74">
        <v>2.4</v>
      </c>
      <c r="G11" s="74">
        <v>1</v>
      </c>
      <c r="H11" s="74">
        <v>12.3</v>
      </c>
      <c r="I11" s="75">
        <v>6930</v>
      </c>
      <c r="J11" s="75">
        <f t="shared" si="3"/>
        <v>852.39</v>
      </c>
      <c r="K11" s="75">
        <v>9617</v>
      </c>
      <c r="L11" s="76">
        <f t="shared" si="4"/>
        <v>8197.4346299999997</v>
      </c>
      <c r="M11" s="77">
        <v>0</v>
      </c>
      <c r="N11" s="77">
        <v>0</v>
      </c>
      <c r="O11" s="75">
        <f t="shared" ref="O11:O15" si="6">+M11*N11/100</f>
        <v>0</v>
      </c>
      <c r="P11" s="78">
        <f t="shared" ref="P11:P15" si="7">+O11*M11/1000</f>
        <v>0</v>
      </c>
    </row>
    <row r="12" spans="1:16" x14ac:dyDescent="0.25">
      <c r="A12" s="72">
        <f t="shared" si="5"/>
        <v>4</v>
      </c>
      <c r="B12" s="245"/>
      <c r="C12" s="73" t="s">
        <v>168</v>
      </c>
      <c r="D12" s="74" t="s">
        <v>170</v>
      </c>
      <c r="E12" s="79">
        <v>1.5</v>
      </c>
      <c r="F12" s="73">
        <v>2</v>
      </c>
      <c r="G12" s="79">
        <v>1</v>
      </c>
      <c r="H12" s="74">
        <v>12.3</v>
      </c>
      <c r="I12" s="75">
        <v>6930</v>
      </c>
      <c r="J12" s="75">
        <f t="shared" si="3"/>
        <v>852.39</v>
      </c>
      <c r="K12" s="75">
        <v>9617</v>
      </c>
      <c r="L12" s="76">
        <f t="shared" si="4"/>
        <v>8197.4346299999997</v>
      </c>
      <c r="M12" s="77">
        <v>0</v>
      </c>
      <c r="N12" s="77">
        <v>0</v>
      </c>
      <c r="O12" s="75">
        <f t="shared" si="6"/>
        <v>0</v>
      </c>
      <c r="P12" s="78">
        <f t="shared" si="7"/>
        <v>0</v>
      </c>
    </row>
    <row r="13" spans="1:16" x14ac:dyDescent="0.25">
      <c r="A13" s="72">
        <f t="shared" si="5"/>
        <v>5</v>
      </c>
      <c r="B13" s="245"/>
      <c r="C13" s="73" t="s">
        <v>168</v>
      </c>
      <c r="D13" s="74" t="s">
        <v>170</v>
      </c>
      <c r="E13" s="79">
        <v>1.5</v>
      </c>
      <c r="F13" s="73">
        <v>2</v>
      </c>
      <c r="G13" s="79">
        <v>1</v>
      </c>
      <c r="H13" s="74">
        <v>12.3</v>
      </c>
      <c r="I13" s="75">
        <v>6930</v>
      </c>
      <c r="J13" s="75">
        <f t="shared" si="3"/>
        <v>852.39</v>
      </c>
      <c r="K13" s="75">
        <v>9617</v>
      </c>
      <c r="L13" s="76">
        <f t="shared" si="4"/>
        <v>8197.4346299999997</v>
      </c>
      <c r="M13" s="77">
        <v>0</v>
      </c>
      <c r="N13" s="77">
        <v>0</v>
      </c>
      <c r="O13" s="75">
        <f t="shared" si="6"/>
        <v>0</v>
      </c>
      <c r="P13" s="78">
        <f t="shared" si="7"/>
        <v>0</v>
      </c>
    </row>
    <row r="14" spans="1:16" x14ac:dyDescent="0.25">
      <c r="A14" s="72">
        <f t="shared" si="5"/>
        <v>6</v>
      </c>
      <c r="B14" s="245"/>
      <c r="C14" s="73" t="s">
        <v>168</v>
      </c>
      <c r="D14" s="74" t="s">
        <v>170</v>
      </c>
      <c r="E14" s="79">
        <v>1.5</v>
      </c>
      <c r="F14" s="73">
        <v>2</v>
      </c>
      <c r="G14" s="79">
        <v>1</v>
      </c>
      <c r="H14" s="74">
        <v>12.3</v>
      </c>
      <c r="I14" s="75">
        <v>6930</v>
      </c>
      <c r="J14" s="75">
        <f t="shared" si="3"/>
        <v>852.39</v>
      </c>
      <c r="K14" s="75">
        <v>9617</v>
      </c>
      <c r="L14" s="76">
        <f t="shared" si="4"/>
        <v>8197.4346299999997</v>
      </c>
      <c r="M14" s="77">
        <v>0</v>
      </c>
      <c r="N14" s="77">
        <v>0</v>
      </c>
      <c r="O14" s="75">
        <f t="shared" si="6"/>
        <v>0</v>
      </c>
      <c r="P14" s="78">
        <f t="shared" si="7"/>
        <v>0</v>
      </c>
    </row>
    <row r="15" spans="1:16" ht="15.75" thickBot="1" x14ac:dyDescent="0.3">
      <c r="A15" s="80">
        <f t="shared" si="5"/>
        <v>7</v>
      </c>
      <c r="B15" s="246"/>
      <c r="C15" s="81" t="s">
        <v>171</v>
      </c>
      <c r="D15" s="82" t="s">
        <v>172</v>
      </c>
      <c r="E15" s="82">
        <v>1.5</v>
      </c>
      <c r="F15" s="82">
        <v>1.5</v>
      </c>
      <c r="G15" s="82">
        <v>1</v>
      </c>
      <c r="H15" s="83">
        <v>10.5</v>
      </c>
      <c r="I15" s="84">
        <v>6160</v>
      </c>
      <c r="J15" s="84">
        <f t="shared" si="3"/>
        <v>646.79999999999995</v>
      </c>
      <c r="K15" s="75">
        <v>9617</v>
      </c>
      <c r="L15" s="85">
        <f t="shared" si="4"/>
        <v>6220.2755999999999</v>
      </c>
      <c r="M15" s="86">
        <v>0</v>
      </c>
      <c r="N15" s="86">
        <v>0</v>
      </c>
      <c r="O15" s="84">
        <f t="shared" si="6"/>
        <v>0</v>
      </c>
      <c r="P15" s="87">
        <f t="shared" si="7"/>
        <v>0</v>
      </c>
    </row>
    <row r="16" spans="1:16" ht="15.75" thickBot="1" x14ac:dyDescent="0.3">
      <c r="A16" s="226" t="s">
        <v>173</v>
      </c>
      <c r="B16" s="227"/>
      <c r="C16" s="57" t="s">
        <v>2</v>
      </c>
      <c r="D16" s="57" t="s">
        <v>163</v>
      </c>
      <c r="E16" s="57" t="s">
        <v>163</v>
      </c>
      <c r="F16" s="57" t="s">
        <v>163</v>
      </c>
      <c r="G16" s="57">
        <f>SUM(G17:G36)</f>
        <v>19</v>
      </c>
      <c r="H16" s="57" t="s">
        <v>163</v>
      </c>
      <c r="I16" s="62">
        <f>SUM(I17:I36)</f>
        <v>117810</v>
      </c>
      <c r="J16" s="62">
        <f t="shared" ref="J16:M16" si="8">SUM(J17:J36)</f>
        <v>2690.28</v>
      </c>
      <c r="K16" s="62">
        <f t="shared" si="8"/>
        <v>36100</v>
      </c>
      <c r="L16" s="62">
        <f t="shared" si="8"/>
        <v>23892.576000000001</v>
      </c>
      <c r="M16" s="62">
        <f t="shared" si="8"/>
        <v>41600</v>
      </c>
      <c r="N16" s="62">
        <f>SUM(N17:N36)</f>
        <v>171.5</v>
      </c>
      <c r="O16" s="62">
        <f t="shared" ref="O16:P16" si="9">SUM(O17:O36)</f>
        <v>13777.9</v>
      </c>
      <c r="P16" s="64">
        <f t="shared" si="9"/>
        <v>38203.22</v>
      </c>
    </row>
    <row r="17" spans="1:16" x14ac:dyDescent="0.25">
      <c r="A17" s="88">
        <v>1</v>
      </c>
      <c r="B17" s="228" t="s">
        <v>174</v>
      </c>
      <c r="C17" s="89" t="s">
        <v>175</v>
      </c>
      <c r="D17" s="89" t="s">
        <v>176</v>
      </c>
      <c r="E17" s="89">
        <v>1.5</v>
      </c>
      <c r="F17" s="89">
        <v>3.6</v>
      </c>
      <c r="G17" s="89">
        <v>1</v>
      </c>
      <c r="H17" s="89">
        <v>14</v>
      </c>
      <c r="I17" s="90">
        <v>6930</v>
      </c>
      <c r="J17" s="90">
        <v>970.2</v>
      </c>
      <c r="K17" s="90">
        <v>9200</v>
      </c>
      <c r="L17" s="91">
        <f>J17*K17/1000</f>
        <v>8925.84</v>
      </c>
      <c r="M17" s="92">
        <v>0</v>
      </c>
      <c r="N17" s="92">
        <v>0</v>
      </c>
      <c r="O17" s="90">
        <v>0</v>
      </c>
      <c r="P17" s="93">
        <f>+O17*M17/1000</f>
        <v>0</v>
      </c>
    </row>
    <row r="18" spans="1:16" x14ac:dyDescent="0.25">
      <c r="A18" s="72">
        <f>+A17+1</f>
        <v>2</v>
      </c>
      <c r="B18" s="229"/>
      <c r="C18" s="74" t="s">
        <v>177</v>
      </c>
      <c r="D18" s="74" t="s">
        <v>172</v>
      </c>
      <c r="E18" s="74">
        <v>1.5</v>
      </c>
      <c r="F18" s="74">
        <v>2.4</v>
      </c>
      <c r="G18" s="74">
        <v>1</v>
      </c>
      <c r="H18" s="74">
        <v>13.8</v>
      </c>
      <c r="I18" s="75">
        <v>6160</v>
      </c>
      <c r="J18" s="75">
        <v>850.08</v>
      </c>
      <c r="K18" s="75">
        <v>9200</v>
      </c>
      <c r="L18" s="76">
        <f t="shared" ref="L18:L35" si="10">J18*K18/1000</f>
        <v>7820.7359999999999</v>
      </c>
      <c r="M18" s="77">
        <v>0</v>
      </c>
      <c r="N18" s="77">
        <v>0</v>
      </c>
      <c r="O18" s="75">
        <v>0</v>
      </c>
      <c r="P18" s="78">
        <f>+O18*M18/1000</f>
        <v>0</v>
      </c>
    </row>
    <row r="19" spans="1:16" x14ac:dyDescent="0.25">
      <c r="A19" s="72">
        <f t="shared" ref="A19:A36" si="11">+A18+1</f>
        <v>3</v>
      </c>
      <c r="B19" s="229"/>
      <c r="C19" s="74" t="s">
        <v>178</v>
      </c>
      <c r="D19" s="74" t="s">
        <v>172</v>
      </c>
      <c r="E19" s="74">
        <v>1.5</v>
      </c>
      <c r="F19" s="74">
        <v>1.5</v>
      </c>
      <c r="G19" s="74">
        <v>1</v>
      </c>
      <c r="H19" s="74">
        <v>9.5</v>
      </c>
      <c r="I19" s="75">
        <v>6160</v>
      </c>
      <c r="J19" s="75">
        <v>0</v>
      </c>
      <c r="K19" s="75">
        <v>0</v>
      </c>
      <c r="L19" s="76">
        <f t="shared" si="10"/>
        <v>0</v>
      </c>
      <c r="M19" s="77">
        <v>2800</v>
      </c>
      <c r="N19" s="77">
        <v>10.4</v>
      </c>
      <c r="O19" s="75">
        <v>845</v>
      </c>
      <c r="P19" s="78">
        <f t="shared" ref="P19:P35" si="12">+O19*M19/1000</f>
        <v>2366</v>
      </c>
    </row>
    <row r="20" spans="1:16" x14ac:dyDescent="0.25">
      <c r="A20" s="72">
        <f t="shared" si="11"/>
        <v>4</v>
      </c>
      <c r="B20" s="79" t="s">
        <v>179</v>
      </c>
      <c r="C20" s="79" t="s">
        <v>178</v>
      </c>
      <c r="D20" s="79" t="s">
        <v>172</v>
      </c>
      <c r="E20" s="79">
        <v>1.5</v>
      </c>
      <c r="F20" s="79">
        <v>1.5</v>
      </c>
      <c r="G20" s="79">
        <v>1</v>
      </c>
      <c r="H20" s="74">
        <v>9.5</v>
      </c>
      <c r="I20" s="75">
        <v>6160</v>
      </c>
      <c r="J20" s="75">
        <v>0</v>
      </c>
      <c r="K20" s="75">
        <v>0</v>
      </c>
      <c r="L20" s="76">
        <f t="shared" si="10"/>
        <v>0</v>
      </c>
      <c r="M20" s="77">
        <v>2800</v>
      </c>
      <c r="N20" s="77">
        <v>10.4</v>
      </c>
      <c r="O20" s="75">
        <v>900</v>
      </c>
      <c r="P20" s="78">
        <f t="shared" si="12"/>
        <v>2520</v>
      </c>
    </row>
    <row r="21" spans="1:16" x14ac:dyDescent="0.25">
      <c r="A21" s="72">
        <f t="shared" si="11"/>
        <v>5</v>
      </c>
      <c r="B21" s="79" t="s">
        <v>180</v>
      </c>
      <c r="C21" s="79" t="s">
        <v>181</v>
      </c>
      <c r="D21" s="79" t="s">
        <v>172</v>
      </c>
      <c r="E21" s="79">
        <v>1.5</v>
      </c>
      <c r="F21" s="79">
        <v>1.5</v>
      </c>
      <c r="G21" s="79">
        <v>1</v>
      </c>
      <c r="H21" s="74">
        <v>6.5</v>
      </c>
      <c r="I21" s="75">
        <v>6160</v>
      </c>
      <c r="J21" s="75">
        <v>0</v>
      </c>
      <c r="K21" s="75">
        <v>0</v>
      </c>
      <c r="L21" s="76">
        <f t="shared" si="10"/>
        <v>0</v>
      </c>
      <c r="M21" s="77">
        <v>2800</v>
      </c>
      <c r="N21" s="77">
        <v>8</v>
      </c>
      <c r="O21" s="75">
        <v>600</v>
      </c>
      <c r="P21" s="78">
        <f t="shared" si="12"/>
        <v>1680</v>
      </c>
    </row>
    <row r="22" spans="1:16" x14ac:dyDescent="0.25">
      <c r="A22" s="72">
        <f t="shared" si="11"/>
        <v>6</v>
      </c>
      <c r="B22" s="79" t="s">
        <v>180</v>
      </c>
      <c r="C22" s="79" t="s">
        <v>182</v>
      </c>
      <c r="D22" s="79" t="s">
        <v>172</v>
      </c>
      <c r="E22" s="79">
        <v>0</v>
      </c>
      <c r="F22" s="79">
        <v>1.6</v>
      </c>
      <c r="G22" s="79">
        <v>0</v>
      </c>
      <c r="H22" s="74">
        <v>0</v>
      </c>
      <c r="I22" s="75">
        <v>0</v>
      </c>
      <c r="J22" s="75">
        <f>+I22*H22/100</f>
        <v>0</v>
      </c>
      <c r="K22" s="75">
        <v>0</v>
      </c>
      <c r="L22" s="76">
        <f t="shared" si="10"/>
        <v>0</v>
      </c>
      <c r="M22" s="77">
        <v>0</v>
      </c>
      <c r="N22" s="77">
        <v>0</v>
      </c>
      <c r="O22" s="75">
        <v>0</v>
      </c>
      <c r="P22" s="78">
        <f t="shared" si="12"/>
        <v>0</v>
      </c>
    </row>
    <row r="23" spans="1:16" x14ac:dyDescent="0.25">
      <c r="A23" s="72">
        <f t="shared" si="11"/>
        <v>7</v>
      </c>
      <c r="B23" s="79" t="s">
        <v>183</v>
      </c>
      <c r="C23" s="79" t="s">
        <v>184</v>
      </c>
      <c r="D23" s="79" t="s">
        <v>172</v>
      </c>
      <c r="E23" s="79">
        <v>1.5</v>
      </c>
      <c r="F23" s="94">
        <v>2</v>
      </c>
      <c r="G23" s="79">
        <v>1</v>
      </c>
      <c r="H23" s="74">
        <v>12.3</v>
      </c>
      <c r="I23" s="75">
        <v>6160</v>
      </c>
      <c r="J23" s="75">
        <v>0</v>
      </c>
      <c r="K23" s="75">
        <v>0</v>
      </c>
      <c r="L23" s="76">
        <f t="shared" si="10"/>
        <v>0</v>
      </c>
      <c r="M23" s="77">
        <v>2800</v>
      </c>
      <c r="N23" s="77">
        <v>12</v>
      </c>
      <c r="O23" s="75">
        <v>1735</v>
      </c>
      <c r="P23" s="78">
        <f t="shared" si="12"/>
        <v>4858</v>
      </c>
    </row>
    <row r="24" spans="1:16" x14ac:dyDescent="0.25">
      <c r="A24" s="72">
        <f t="shared" si="11"/>
        <v>8</v>
      </c>
      <c r="B24" s="79" t="s">
        <v>185</v>
      </c>
      <c r="C24" s="79" t="s">
        <v>186</v>
      </c>
      <c r="D24" s="79" t="s">
        <v>172</v>
      </c>
      <c r="E24" s="79">
        <v>1.5</v>
      </c>
      <c r="F24" s="79">
        <v>1.5</v>
      </c>
      <c r="G24" s="79">
        <v>1</v>
      </c>
      <c r="H24" s="74">
        <v>9.3000000000000007</v>
      </c>
      <c r="I24" s="75">
        <v>6160</v>
      </c>
      <c r="J24" s="75">
        <v>0</v>
      </c>
      <c r="K24" s="75">
        <v>0</v>
      </c>
      <c r="L24" s="76">
        <f t="shared" si="10"/>
        <v>0</v>
      </c>
      <c r="M24" s="77">
        <v>2800</v>
      </c>
      <c r="N24" s="77">
        <v>10.199999999999999</v>
      </c>
      <c r="O24" s="75">
        <v>605</v>
      </c>
      <c r="P24" s="78">
        <f t="shared" si="12"/>
        <v>1694</v>
      </c>
    </row>
    <row r="25" spans="1:16" x14ac:dyDescent="0.25">
      <c r="A25" s="72">
        <f t="shared" si="11"/>
        <v>9</v>
      </c>
      <c r="B25" s="79" t="s">
        <v>187</v>
      </c>
      <c r="C25" s="79" t="s">
        <v>186</v>
      </c>
      <c r="D25" s="79" t="s">
        <v>172</v>
      </c>
      <c r="E25" s="79">
        <v>1.5</v>
      </c>
      <c r="F25" s="79">
        <v>1.5</v>
      </c>
      <c r="G25" s="79">
        <v>1</v>
      </c>
      <c r="H25" s="74">
        <v>9.3000000000000007</v>
      </c>
      <c r="I25" s="75">
        <v>6160</v>
      </c>
      <c r="J25" s="75">
        <v>0</v>
      </c>
      <c r="K25" s="75">
        <v>0</v>
      </c>
      <c r="L25" s="76">
        <f t="shared" si="10"/>
        <v>0</v>
      </c>
      <c r="M25" s="77">
        <v>2700</v>
      </c>
      <c r="N25" s="77">
        <v>15</v>
      </c>
      <c r="O25" s="75">
        <v>661</v>
      </c>
      <c r="P25" s="78">
        <f t="shared" si="12"/>
        <v>1784.7</v>
      </c>
    </row>
    <row r="26" spans="1:16" x14ac:dyDescent="0.25">
      <c r="A26" s="72">
        <f t="shared" si="11"/>
        <v>10</v>
      </c>
      <c r="B26" s="79" t="s">
        <v>188</v>
      </c>
      <c r="C26" s="79" t="s">
        <v>186</v>
      </c>
      <c r="D26" s="79" t="s">
        <v>172</v>
      </c>
      <c r="E26" s="79">
        <v>1.5</v>
      </c>
      <c r="F26" s="79">
        <v>1.5</v>
      </c>
      <c r="G26" s="79">
        <v>1</v>
      </c>
      <c r="H26" s="74">
        <v>8</v>
      </c>
      <c r="I26" s="75">
        <v>6160</v>
      </c>
      <c r="J26" s="75">
        <v>0</v>
      </c>
      <c r="K26" s="75">
        <v>0</v>
      </c>
      <c r="L26" s="76">
        <f t="shared" si="10"/>
        <v>0</v>
      </c>
      <c r="M26" s="77">
        <v>2800</v>
      </c>
      <c r="N26" s="77">
        <v>12</v>
      </c>
      <c r="O26" s="75">
        <v>835</v>
      </c>
      <c r="P26" s="78">
        <f t="shared" si="12"/>
        <v>2338</v>
      </c>
    </row>
    <row r="27" spans="1:16" x14ac:dyDescent="0.25">
      <c r="A27" s="72">
        <f t="shared" si="11"/>
        <v>11</v>
      </c>
      <c r="B27" s="79" t="s">
        <v>189</v>
      </c>
      <c r="C27" s="79" t="s">
        <v>182</v>
      </c>
      <c r="D27" s="79" t="s">
        <v>172</v>
      </c>
      <c r="E27" s="79">
        <v>1.5</v>
      </c>
      <c r="F27" s="79">
        <v>1.6</v>
      </c>
      <c r="G27" s="79">
        <v>1</v>
      </c>
      <c r="H27" s="74">
        <v>8</v>
      </c>
      <c r="I27" s="75">
        <v>6160</v>
      </c>
      <c r="J27" s="75">
        <v>0</v>
      </c>
      <c r="K27" s="75">
        <v>0</v>
      </c>
      <c r="L27" s="76">
        <f t="shared" si="10"/>
        <v>0</v>
      </c>
      <c r="M27" s="77">
        <v>2600</v>
      </c>
      <c r="N27" s="77">
        <v>15.5</v>
      </c>
      <c r="O27" s="75">
        <v>1034</v>
      </c>
      <c r="P27" s="78">
        <f t="shared" si="12"/>
        <v>2688.4</v>
      </c>
    </row>
    <row r="28" spans="1:16" x14ac:dyDescent="0.25">
      <c r="A28" s="72">
        <f t="shared" si="11"/>
        <v>12</v>
      </c>
      <c r="B28" s="79" t="s">
        <v>190</v>
      </c>
      <c r="C28" s="79" t="s">
        <v>186</v>
      </c>
      <c r="D28" s="79" t="s">
        <v>172</v>
      </c>
      <c r="E28" s="79">
        <v>1.5</v>
      </c>
      <c r="F28" s="79">
        <v>1.5</v>
      </c>
      <c r="G28" s="79">
        <v>1</v>
      </c>
      <c r="H28" s="74">
        <v>8</v>
      </c>
      <c r="I28" s="75">
        <v>6160</v>
      </c>
      <c r="J28" s="75">
        <v>570</v>
      </c>
      <c r="K28" s="75">
        <v>6800</v>
      </c>
      <c r="L28" s="76">
        <f t="shared" si="10"/>
        <v>3876</v>
      </c>
      <c r="M28" s="77">
        <v>0</v>
      </c>
      <c r="N28" s="77">
        <v>0</v>
      </c>
      <c r="O28" s="75">
        <v>0</v>
      </c>
      <c r="P28" s="78">
        <f t="shared" si="12"/>
        <v>0</v>
      </c>
    </row>
    <row r="29" spans="1:16" x14ac:dyDescent="0.25">
      <c r="A29" s="72">
        <f t="shared" si="11"/>
        <v>13</v>
      </c>
      <c r="B29" s="79" t="s">
        <v>191</v>
      </c>
      <c r="C29" s="79" t="s">
        <v>186</v>
      </c>
      <c r="D29" s="79" t="s">
        <v>172</v>
      </c>
      <c r="E29" s="79">
        <v>1.5</v>
      </c>
      <c r="F29" s="79">
        <v>1.5</v>
      </c>
      <c r="G29" s="79">
        <v>1</v>
      </c>
      <c r="H29" s="74">
        <v>9.3000000000000007</v>
      </c>
      <c r="I29" s="75">
        <v>6160</v>
      </c>
      <c r="J29" s="75">
        <v>0</v>
      </c>
      <c r="K29" s="75">
        <v>0</v>
      </c>
      <c r="L29" s="76">
        <f t="shared" si="10"/>
        <v>0</v>
      </c>
      <c r="M29" s="77">
        <v>2800</v>
      </c>
      <c r="N29" s="77">
        <v>15</v>
      </c>
      <c r="O29" s="75">
        <v>630</v>
      </c>
      <c r="P29" s="78">
        <f t="shared" si="12"/>
        <v>1764</v>
      </c>
    </row>
    <row r="30" spans="1:16" x14ac:dyDescent="0.25">
      <c r="A30" s="72">
        <f t="shared" si="11"/>
        <v>14</v>
      </c>
      <c r="B30" s="79" t="s">
        <v>192</v>
      </c>
      <c r="C30" s="79" t="s">
        <v>186</v>
      </c>
      <c r="D30" s="79" t="s">
        <v>172</v>
      </c>
      <c r="E30" s="79">
        <v>1.5</v>
      </c>
      <c r="F30" s="79">
        <v>1.5</v>
      </c>
      <c r="G30" s="79">
        <v>1</v>
      </c>
      <c r="H30" s="74">
        <v>9.3000000000000007</v>
      </c>
      <c r="I30" s="75">
        <v>6160</v>
      </c>
      <c r="J30" s="75">
        <v>0</v>
      </c>
      <c r="K30" s="75">
        <v>0</v>
      </c>
      <c r="L30" s="76">
        <f t="shared" si="10"/>
        <v>0</v>
      </c>
      <c r="M30" s="77">
        <v>2800</v>
      </c>
      <c r="N30" s="77">
        <v>10.199999999999999</v>
      </c>
      <c r="O30" s="75">
        <v>575.9</v>
      </c>
      <c r="P30" s="78">
        <f t="shared" si="12"/>
        <v>1612.52</v>
      </c>
    </row>
    <row r="31" spans="1:16" x14ac:dyDescent="0.25">
      <c r="A31" s="72">
        <f t="shared" si="11"/>
        <v>15</v>
      </c>
      <c r="B31" s="79" t="s">
        <v>193</v>
      </c>
      <c r="C31" s="79" t="s">
        <v>182</v>
      </c>
      <c r="D31" s="79" t="s">
        <v>172</v>
      </c>
      <c r="E31" s="79">
        <v>1.5</v>
      </c>
      <c r="F31" s="79">
        <v>1.6</v>
      </c>
      <c r="G31" s="79">
        <v>1</v>
      </c>
      <c r="H31" s="74">
        <v>8</v>
      </c>
      <c r="I31" s="75">
        <v>6160</v>
      </c>
      <c r="J31" s="75">
        <v>0</v>
      </c>
      <c r="K31" s="75">
        <v>0</v>
      </c>
      <c r="L31" s="76">
        <f t="shared" si="10"/>
        <v>0</v>
      </c>
      <c r="M31" s="77">
        <v>2800</v>
      </c>
      <c r="N31" s="77">
        <v>8.8000000000000007</v>
      </c>
      <c r="O31" s="75">
        <v>1193</v>
      </c>
      <c r="P31" s="78">
        <f t="shared" si="12"/>
        <v>3340.4</v>
      </c>
    </row>
    <row r="32" spans="1:16" x14ac:dyDescent="0.25">
      <c r="A32" s="72">
        <f t="shared" si="11"/>
        <v>16</v>
      </c>
      <c r="B32" s="79" t="s">
        <v>194</v>
      </c>
      <c r="C32" s="79" t="s">
        <v>186</v>
      </c>
      <c r="D32" s="79" t="s">
        <v>172</v>
      </c>
      <c r="E32" s="79">
        <v>1.5</v>
      </c>
      <c r="F32" s="79">
        <v>1.5</v>
      </c>
      <c r="G32" s="79">
        <v>1</v>
      </c>
      <c r="H32" s="74">
        <v>9.3000000000000007</v>
      </c>
      <c r="I32" s="75">
        <v>6160</v>
      </c>
      <c r="J32" s="75">
        <v>0</v>
      </c>
      <c r="K32" s="75">
        <v>0</v>
      </c>
      <c r="L32" s="76">
        <f t="shared" si="10"/>
        <v>0</v>
      </c>
      <c r="M32" s="77">
        <v>2800</v>
      </c>
      <c r="N32" s="77">
        <v>10.199999999999999</v>
      </c>
      <c r="O32" s="75">
        <v>1320</v>
      </c>
      <c r="P32" s="78">
        <f t="shared" si="12"/>
        <v>3696</v>
      </c>
    </row>
    <row r="33" spans="1:16" x14ac:dyDescent="0.25">
      <c r="A33" s="72">
        <f t="shared" si="11"/>
        <v>17</v>
      </c>
      <c r="B33" s="79" t="s">
        <v>195</v>
      </c>
      <c r="C33" s="79" t="s">
        <v>178</v>
      </c>
      <c r="D33" s="79" t="s">
        <v>172</v>
      </c>
      <c r="E33" s="79">
        <v>1.5</v>
      </c>
      <c r="F33" s="79">
        <v>1.8</v>
      </c>
      <c r="G33" s="79">
        <v>1</v>
      </c>
      <c r="H33" s="74">
        <v>8.5</v>
      </c>
      <c r="I33" s="75">
        <v>6160</v>
      </c>
      <c r="J33" s="75">
        <v>0</v>
      </c>
      <c r="K33" s="75">
        <v>0</v>
      </c>
      <c r="L33" s="76">
        <f t="shared" si="10"/>
        <v>0</v>
      </c>
      <c r="M33" s="77">
        <v>2700</v>
      </c>
      <c r="N33" s="77">
        <v>10</v>
      </c>
      <c r="O33" s="75">
        <v>1020</v>
      </c>
      <c r="P33" s="78">
        <f t="shared" si="12"/>
        <v>2754</v>
      </c>
    </row>
    <row r="34" spans="1:16" x14ac:dyDescent="0.25">
      <c r="A34" s="72">
        <f t="shared" si="11"/>
        <v>18</v>
      </c>
      <c r="B34" s="79" t="s">
        <v>196</v>
      </c>
      <c r="C34" s="79" t="s">
        <v>182</v>
      </c>
      <c r="D34" s="79" t="s">
        <v>172</v>
      </c>
      <c r="E34" s="79">
        <v>1.5</v>
      </c>
      <c r="F34" s="79">
        <v>1.6</v>
      </c>
      <c r="G34" s="79">
        <v>1</v>
      </c>
      <c r="H34" s="74">
        <v>8</v>
      </c>
      <c r="I34" s="75">
        <v>6160</v>
      </c>
      <c r="J34" s="75">
        <v>0</v>
      </c>
      <c r="K34" s="75">
        <v>0</v>
      </c>
      <c r="L34" s="76">
        <f t="shared" si="10"/>
        <v>0</v>
      </c>
      <c r="M34" s="77">
        <v>2800</v>
      </c>
      <c r="N34" s="77">
        <v>8.8000000000000007</v>
      </c>
      <c r="O34" s="75">
        <v>900</v>
      </c>
      <c r="P34" s="78">
        <f t="shared" si="12"/>
        <v>2520</v>
      </c>
    </row>
    <row r="35" spans="1:16" x14ac:dyDescent="0.25">
      <c r="A35" s="72">
        <f t="shared" si="11"/>
        <v>19</v>
      </c>
      <c r="B35" s="79" t="s">
        <v>197</v>
      </c>
      <c r="C35" s="79" t="s">
        <v>186</v>
      </c>
      <c r="D35" s="79" t="s">
        <v>172</v>
      </c>
      <c r="E35" s="79">
        <v>1.5</v>
      </c>
      <c r="F35" s="79">
        <v>1.5</v>
      </c>
      <c r="G35" s="79">
        <v>1</v>
      </c>
      <c r="H35" s="74">
        <v>9.3000000000000007</v>
      </c>
      <c r="I35" s="75">
        <v>6160</v>
      </c>
      <c r="J35" s="75">
        <v>0</v>
      </c>
      <c r="K35" s="75">
        <v>0</v>
      </c>
      <c r="L35" s="76">
        <f t="shared" si="10"/>
        <v>0</v>
      </c>
      <c r="M35" s="77">
        <v>2800</v>
      </c>
      <c r="N35" s="77">
        <v>15</v>
      </c>
      <c r="O35" s="75">
        <v>924</v>
      </c>
      <c r="P35" s="78">
        <f t="shared" si="12"/>
        <v>2587.1999999999998</v>
      </c>
    </row>
    <row r="36" spans="1:16" ht="15.75" thickBot="1" x14ac:dyDescent="0.3">
      <c r="A36" s="72">
        <f t="shared" si="11"/>
        <v>20</v>
      </c>
      <c r="B36" s="79" t="s">
        <v>198</v>
      </c>
      <c r="C36" s="79" t="s">
        <v>186</v>
      </c>
      <c r="D36" s="79" t="s">
        <v>172</v>
      </c>
      <c r="E36" s="79">
        <v>1.5</v>
      </c>
      <c r="F36" s="79">
        <v>1.5</v>
      </c>
      <c r="G36" s="79">
        <v>1</v>
      </c>
      <c r="H36" s="74">
        <v>9.3000000000000007</v>
      </c>
      <c r="I36" s="75">
        <v>6160</v>
      </c>
      <c r="J36" s="75">
        <v>300</v>
      </c>
      <c r="K36" s="75">
        <v>10900</v>
      </c>
      <c r="L36" s="76">
        <f>J36*K36/1000</f>
        <v>3270</v>
      </c>
      <c r="M36" s="77">
        <v>0</v>
      </c>
      <c r="N36" s="77">
        <v>0</v>
      </c>
      <c r="O36" s="75">
        <v>0</v>
      </c>
      <c r="P36" s="78">
        <f>+O36*M36/1000</f>
        <v>0</v>
      </c>
    </row>
    <row r="37" spans="1:16" ht="15.75" thickBot="1" x14ac:dyDescent="0.3">
      <c r="A37" s="226" t="s">
        <v>199</v>
      </c>
      <c r="B37" s="227"/>
      <c r="C37" s="95" t="s">
        <v>2</v>
      </c>
      <c r="D37" s="95" t="s">
        <v>163</v>
      </c>
      <c r="E37" s="95" t="s">
        <v>163</v>
      </c>
      <c r="F37" s="95" t="s">
        <v>163</v>
      </c>
      <c r="G37" s="95">
        <f>SUM(G38:G53)</f>
        <v>14</v>
      </c>
      <c r="H37" s="95" t="s">
        <v>163</v>
      </c>
      <c r="I37" s="96">
        <f t="shared" ref="I37:N37" si="13">SUM(I38:I53)</f>
        <v>55440</v>
      </c>
      <c r="J37" s="96">
        <f t="shared" si="13"/>
        <v>5643.0000000000009</v>
      </c>
      <c r="K37" s="96">
        <f t="shared" si="13"/>
        <v>98710</v>
      </c>
      <c r="L37" s="97">
        <f t="shared" si="13"/>
        <v>40953.924000000014</v>
      </c>
      <c r="M37" s="97">
        <f t="shared" si="13"/>
        <v>28800</v>
      </c>
      <c r="N37" s="98">
        <f t="shared" si="13"/>
        <v>123.74999999999997</v>
      </c>
      <c r="O37" s="96">
        <f>SUM(O38:O53)</f>
        <v>10933.9</v>
      </c>
      <c r="P37" s="98">
        <f>SUM(P38:P53)</f>
        <v>24789.360000000001</v>
      </c>
    </row>
    <row r="38" spans="1:16" x14ac:dyDescent="0.25">
      <c r="A38" s="65">
        <v>1</v>
      </c>
      <c r="B38" s="239" t="s">
        <v>200</v>
      </c>
      <c r="C38" s="67" t="s">
        <v>201</v>
      </c>
      <c r="D38" s="67" t="s">
        <v>176</v>
      </c>
      <c r="E38" s="67">
        <v>1.5</v>
      </c>
      <c r="F38" s="67">
        <v>2.4</v>
      </c>
      <c r="G38" s="67">
        <v>1</v>
      </c>
      <c r="H38" s="67">
        <v>18</v>
      </c>
      <c r="I38" s="99">
        <v>3960</v>
      </c>
      <c r="J38" s="68">
        <f t="shared" ref="J38:J53" si="14">H38*I38/100</f>
        <v>712.8</v>
      </c>
      <c r="K38" s="68">
        <v>9070</v>
      </c>
      <c r="L38" s="69">
        <f>J38*K38/1000</f>
        <v>6465.0959999999995</v>
      </c>
      <c r="M38" s="70">
        <v>0</v>
      </c>
      <c r="N38" s="70">
        <v>0</v>
      </c>
      <c r="O38" s="68">
        <v>0</v>
      </c>
      <c r="P38" s="71">
        <f>+O38*M38/1000</f>
        <v>0</v>
      </c>
    </row>
    <row r="39" spans="1:16" x14ac:dyDescent="0.25">
      <c r="A39" s="72">
        <f>+A38+1</f>
        <v>2</v>
      </c>
      <c r="B39" s="229"/>
      <c r="C39" s="74" t="s">
        <v>202</v>
      </c>
      <c r="D39" s="74" t="s">
        <v>172</v>
      </c>
      <c r="E39" s="74">
        <v>1.5</v>
      </c>
      <c r="F39" s="74">
        <v>1.5</v>
      </c>
      <c r="G39" s="74">
        <v>1</v>
      </c>
      <c r="H39" s="74">
        <v>12</v>
      </c>
      <c r="I39" s="100">
        <v>3960</v>
      </c>
      <c r="J39" s="75">
        <f t="shared" si="14"/>
        <v>475.2</v>
      </c>
      <c r="K39" s="75">
        <v>9070</v>
      </c>
      <c r="L39" s="76">
        <f t="shared" ref="L39:L53" si="15">J39*K39/1000</f>
        <v>4310.0640000000003</v>
      </c>
      <c r="M39" s="77">
        <v>0</v>
      </c>
      <c r="N39" s="77">
        <v>0</v>
      </c>
      <c r="O39" s="75">
        <v>0</v>
      </c>
      <c r="P39" s="78">
        <f>+O39*M39/1000</f>
        <v>0</v>
      </c>
    </row>
    <row r="40" spans="1:16" x14ac:dyDescent="0.25">
      <c r="A40" s="72">
        <v>3</v>
      </c>
      <c r="B40" s="229"/>
      <c r="C40" s="74" t="s">
        <v>202</v>
      </c>
      <c r="D40" s="74" t="s">
        <v>203</v>
      </c>
      <c r="E40" s="74">
        <v>1.5</v>
      </c>
      <c r="F40" s="74">
        <v>1.5</v>
      </c>
      <c r="G40" s="74">
        <v>1</v>
      </c>
      <c r="H40" s="74">
        <v>12</v>
      </c>
      <c r="I40" s="100">
        <v>3960</v>
      </c>
      <c r="J40" s="75">
        <f t="shared" si="14"/>
        <v>475.2</v>
      </c>
      <c r="K40" s="75">
        <v>9070</v>
      </c>
      <c r="L40" s="76">
        <f t="shared" si="15"/>
        <v>4310.0640000000003</v>
      </c>
      <c r="M40" s="77">
        <v>2400</v>
      </c>
      <c r="N40" s="101">
        <f>H40*1.1</f>
        <v>13.200000000000001</v>
      </c>
      <c r="O40" s="75">
        <v>845</v>
      </c>
      <c r="P40" s="78">
        <f t="shared" ref="P40:P53" si="16">+O40*M40/1000</f>
        <v>2028</v>
      </c>
    </row>
    <row r="41" spans="1:16" x14ac:dyDescent="0.25">
      <c r="A41" s="72">
        <v>4</v>
      </c>
      <c r="B41" s="79" t="s">
        <v>204</v>
      </c>
      <c r="C41" s="74" t="s">
        <v>202</v>
      </c>
      <c r="D41" s="74" t="s">
        <v>172</v>
      </c>
      <c r="E41" s="74">
        <v>1.5</v>
      </c>
      <c r="F41" s="74">
        <v>1.5</v>
      </c>
      <c r="G41" s="74">
        <v>1</v>
      </c>
      <c r="H41" s="74">
        <v>12</v>
      </c>
      <c r="I41" s="100">
        <v>3960</v>
      </c>
      <c r="J41" s="75">
        <f t="shared" si="14"/>
        <v>475.2</v>
      </c>
      <c r="K41" s="75">
        <v>6500</v>
      </c>
      <c r="L41" s="76">
        <f t="shared" si="15"/>
        <v>3088.8</v>
      </c>
      <c r="M41" s="77">
        <v>2400</v>
      </c>
      <c r="N41" s="101">
        <f t="shared" ref="N41:N53" si="17">H41*1.1</f>
        <v>13.200000000000001</v>
      </c>
      <c r="O41" s="75">
        <v>900</v>
      </c>
      <c r="P41" s="78">
        <f t="shared" si="16"/>
        <v>2160</v>
      </c>
    </row>
    <row r="42" spans="1:16" x14ac:dyDescent="0.25">
      <c r="A42" s="72">
        <v>5</v>
      </c>
      <c r="B42" s="79" t="s">
        <v>205</v>
      </c>
      <c r="C42" s="79" t="s">
        <v>206</v>
      </c>
      <c r="D42" s="79" t="s">
        <v>172</v>
      </c>
      <c r="E42" s="79">
        <v>1.5</v>
      </c>
      <c r="F42" s="79">
        <v>1.5</v>
      </c>
      <c r="G42" s="79">
        <v>1</v>
      </c>
      <c r="H42" s="74">
        <v>8.5</v>
      </c>
      <c r="I42" s="100">
        <v>3960</v>
      </c>
      <c r="J42" s="75">
        <f t="shared" si="14"/>
        <v>336.6</v>
      </c>
      <c r="K42" s="75">
        <v>6500</v>
      </c>
      <c r="L42" s="76">
        <f t="shared" si="15"/>
        <v>2187.9</v>
      </c>
      <c r="M42" s="77">
        <v>2400</v>
      </c>
      <c r="N42" s="101">
        <f t="shared" si="17"/>
        <v>9.3500000000000014</v>
      </c>
      <c r="O42" s="75">
        <v>600</v>
      </c>
      <c r="P42" s="78">
        <f t="shared" si="16"/>
        <v>1440</v>
      </c>
    </row>
    <row r="43" spans="1:16" x14ac:dyDescent="0.25">
      <c r="A43" s="72">
        <f t="shared" ref="A43:A53" si="18">+A42+1</f>
        <v>6</v>
      </c>
      <c r="B43" s="79" t="s">
        <v>207</v>
      </c>
      <c r="C43" s="79"/>
      <c r="D43" s="79" t="s">
        <v>172</v>
      </c>
      <c r="E43" s="79">
        <v>0</v>
      </c>
      <c r="F43" s="79">
        <v>0</v>
      </c>
      <c r="G43" s="79">
        <v>0</v>
      </c>
      <c r="H43" s="74">
        <v>0</v>
      </c>
      <c r="I43" s="100">
        <v>0</v>
      </c>
      <c r="J43" s="75">
        <f t="shared" si="14"/>
        <v>0</v>
      </c>
      <c r="K43" s="75">
        <v>0</v>
      </c>
      <c r="L43" s="76">
        <f t="shared" si="15"/>
        <v>0</v>
      </c>
      <c r="M43" s="77">
        <v>0</v>
      </c>
      <c r="N43" s="101">
        <f t="shared" si="17"/>
        <v>0</v>
      </c>
      <c r="O43" s="75">
        <v>0</v>
      </c>
      <c r="P43" s="78">
        <f t="shared" si="16"/>
        <v>0</v>
      </c>
    </row>
    <row r="44" spans="1:16" x14ac:dyDescent="0.25">
      <c r="A44" s="72">
        <f t="shared" si="18"/>
        <v>7</v>
      </c>
      <c r="B44" s="79" t="s">
        <v>208</v>
      </c>
      <c r="C44" s="79" t="s">
        <v>206</v>
      </c>
      <c r="D44" s="79" t="s">
        <v>172</v>
      </c>
      <c r="E44" s="79">
        <v>1.5</v>
      </c>
      <c r="F44" s="94">
        <v>1.5</v>
      </c>
      <c r="G44" s="79">
        <v>1</v>
      </c>
      <c r="H44" s="74">
        <v>8.5</v>
      </c>
      <c r="I44" s="100">
        <v>3960</v>
      </c>
      <c r="J44" s="75">
        <f t="shared" si="14"/>
        <v>336.6</v>
      </c>
      <c r="K44" s="75">
        <v>6500</v>
      </c>
      <c r="L44" s="76">
        <f t="shared" si="15"/>
        <v>2187.9</v>
      </c>
      <c r="M44" s="77">
        <v>2400</v>
      </c>
      <c r="N44" s="101">
        <f t="shared" si="17"/>
        <v>9.3500000000000014</v>
      </c>
      <c r="O44" s="75">
        <v>1735</v>
      </c>
      <c r="P44" s="78">
        <f t="shared" si="16"/>
        <v>4164</v>
      </c>
    </row>
    <row r="45" spans="1:16" x14ac:dyDescent="0.25">
      <c r="A45" s="72">
        <f t="shared" si="18"/>
        <v>8</v>
      </c>
      <c r="B45" s="79" t="s">
        <v>209</v>
      </c>
      <c r="C45" s="79"/>
      <c r="D45" s="79" t="s">
        <v>172</v>
      </c>
      <c r="E45" s="79">
        <v>0</v>
      </c>
      <c r="F45" s="79">
        <v>0</v>
      </c>
      <c r="G45" s="79">
        <v>0</v>
      </c>
      <c r="H45" s="74">
        <v>0</v>
      </c>
      <c r="I45" s="100">
        <v>0</v>
      </c>
      <c r="J45" s="75">
        <f t="shared" si="14"/>
        <v>0</v>
      </c>
      <c r="K45" s="75">
        <v>0</v>
      </c>
      <c r="L45" s="76">
        <f t="shared" si="15"/>
        <v>0</v>
      </c>
      <c r="M45" s="77">
        <v>0</v>
      </c>
      <c r="N45" s="101">
        <f t="shared" si="17"/>
        <v>0</v>
      </c>
      <c r="O45" s="75">
        <v>605</v>
      </c>
      <c r="P45" s="78">
        <f t="shared" si="16"/>
        <v>0</v>
      </c>
    </row>
    <row r="46" spans="1:16" x14ac:dyDescent="0.25">
      <c r="A46" s="72">
        <f t="shared" si="18"/>
        <v>9</v>
      </c>
      <c r="B46" s="79" t="s">
        <v>210</v>
      </c>
      <c r="C46" s="79" t="s">
        <v>211</v>
      </c>
      <c r="D46" s="79" t="s">
        <v>172</v>
      </c>
      <c r="E46" s="79">
        <v>1.5</v>
      </c>
      <c r="F46" s="79">
        <v>1.6</v>
      </c>
      <c r="G46" s="79">
        <v>1</v>
      </c>
      <c r="H46" s="74">
        <v>12</v>
      </c>
      <c r="I46" s="100">
        <v>3960</v>
      </c>
      <c r="J46" s="75">
        <f t="shared" si="14"/>
        <v>475.2</v>
      </c>
      <c r="K46" s="75">
        <v>6500</v>
      </c>
      <c r="L46" s="76">
        <f t="shared" si="15"/>
        <v>3088.8</v>
      </c>
      <c r="M46" s="77">
        <v>2400</v>
      </c>
      <c r="N46" s="101">
        <f t="shared" si="17"/>
        <v>13.200000000000001</v>
      </c>
      <c r="O46" s="75">
        <v>661</v>
      </c>
      <c r="P46" s="78">
        <f t="shared" si="16"/>
        <v>1586.4</v>
      </c>
    </row>
    <row r="47" spans="1:16" x14ac:dyDescent="0.25">
      <c r="A47" s="72">
        <f t="shared" si="18"/>
        <v>10</v>
      </c>
      <c r="B47" s="79" t="s">
        <v>212</v>
      </c>
      <c r="C47" s="79" t="s">
        <v>206</v>
      </c>
      <c r="D47" s="79" t="s">
        <v>172</v>
      </c>
      <c r="E47" s="79">
        <v>1.5</v>
      </c>
      <c r="F47" s="79">
        <v>1.5</v>
      </c>
      <c r="G47" s="79">
        <v>1</v>
      </c>
      <c r="H47" s="74">
        <v>8.5</v>
      </c>
      <c r="I47" s="100">
        <v>3960</v>
      </c>
      <c r="J47" s="75">
        <f t="shared" si="14"/>
        <v>336.6</v>
      </c>
      <c r="K47" s="75">
        <v>6500</v>
      </c>
      <c r="L47" s="76">
        <f t="shared" si="15"/>
        <v>2187.9</v>
      </c>
      <c r="M47" s="77">
        <v>2400</v>
      </c>
      <c r="N47" s="101">
        <f t="shared" si="17"/>
        <v>9.3500000000000014</v>
      </c>
      <c r="O47" s="75">
        <v>835</v>
      </c>
      <c r="P47" s="78">
        <f t="shared" si="16"/>
        <v>2004</v>
      </c>
    </row>
    <row r="48" spans="1:16" x14ac:dyDescent="0.25">
      <c r="A48" s="72">
        <f t="shared" si="18"/>
        <v>11</v>
      </c>
      <c r="B48" s="79" t="s">
        <v>213</v>
      </c>
      <c r="C48" s="79" t="s">
        <v>206</v>
      </c>
      <c r="D48" s="79" t="s">
        <v>172</v>
      </c>
      <c r="E48" s="79">
        <v>1.5</v>
      </c>
      <c r="F48" s="79">
        <v>1.6</v>
      </c>
      <c r="G48" s="79">
        <v>1</v>
      </c>
      <c r="H48" s="74">
        <v>8.5</v>
      </c>
      <c r="I48" s="100">
        <v>3960</v>
      </c>
      <c r="J48" s="75">
        <f t="shared" si="14"/>
        <v>336.6</v>
      </c>
      <c r="K48" s="75">
        <v>6500</v>
      </c>
      <c r="L48" s="76">
        <f t="shared" si="15"/>
        <v>2187.9</v>
      </c>
      <c r="M48" s="77">
        <v>2400</v>
      </c>
      <c r="N48" s="101">
        <f t="shared" si="17"/>
        <v>9.3500000000000014</v>
      </c>
      <c r="O48" s="75">
        <v>1034</v>
      </c>
      <c r="P48" s="78">
        <f t="shared" si="16"/>
        <v>2481.6</v>
      </c>
    </row>
    <row r="49" spans="1:16" x14ac:dyDescent="0.25">
      <c r="A49" s="72">
        <f t="shared" si="18"/>
        <v>12</v>
      </c>
      <c r="B49" s="79" t="s">
        <v>214</v>
      </c>
      <c r="C49" s="79" t="s">
        <v>215</v>
      </c>
      <c r="D49" s="79" t="s">
        <v>172</v>
      </c>
      <c r="E49" s="79">
        <v>1.5</v>
      </c>
      <c r="F49" s="79">
        <v>1.5</v>
      </c>
      <c r="G49" s="79">
        <v>1</v>
      </c>
      <c r="H49" s="74">
        <v>8.5</v>
      </c>
      <c r="I49" s="100">
        <v>3960</v>
      </c>
      <c r="J49" s="75">
        <f t="shared" si="14"/>
        <v>336.6</v>
      </c>
      <c r="K49" s="75">
        <v>6500</v>
      </c>
      <c r="L49" s="76">
        <f t="shared" si="15"/>
        <v>2187.9</v>
      </c>
      <c r="M49" s="77">
        <v>2400</v>
      </c>
      <c r="N49" s="101">
        <f t="shared" si="17"/>
        <v>9.3500000000000014</v>
      </c>
      <c r="O49" s="75">
        <v>0</v>
      </c>
      <c r="P49" s="78">
        <f t="shared" si="16"/>
        <v>0</v>
      </c>
    </row>
    <row r="50" spans="1:16" x14ac:dyDescent="0.25">
      <c r="A50" s="72">
        <f t="shared" si="18"/>
        <v>13</v>
      </c>
      <c r="B50" s="79" t="s">
        <v>216</v>
      </c>
      <c r="C50" s="79" t="s">
        <v>206</v>
      </c>
      <c r="D50" s="79" t="s">
        <v>172</v>
      </c>
      <c r="E50" s="79">
        <v>1.5</v>
      </c>
      <c r="F50" s="79">
        <v>1.5</v>
      </c>
      <c r="G50" s="79">
        <v>1</v>
      </c>
      <c r="H50" s="74">
        <v>8.5</v>
      </c>
      <c r="I50" s="100">
        <v>3960</v>
      </c>
      <c r="J50" s="75">
        <f t="shared" si="14"/>
        <v>336.6</v>
      </c>
      <c r="K50" s="75">
        <v>6500</v>
      </c>
      <c r="L50" s="76">
        <f t="shared" si="15"/>
        <v>2187.9</v>
      </c>
      <c r="M50" s="77">
        <v>2400</v>
      </c>
      <c r="N50" s="101">
        <f t="shared" si="17"/>
        <v>9.3500000000000014</v>
      </c>
      <c r="O50" s="75">
        <v>630</v>
      </c>
      <c r="P50" s="78">
        <f t="shared" si="16"/>
        <v>1512</v>
      </c>
    </row>
    <row r="51" spans="1:16" x14ac:dyDescent="0.25">
      <c r="A51" s="72">
        <f t="shared" si="18"/>
        <v>14</v>
      </c>
      <c r="B51" s="79" t="s">
        <v>217</v>
      </c>
      <c r="C51" s="79" t="s">
        <v>206</v>
      </c>
      <c r="D51" s="79" t="s">
        <v>172</v>
      </c>
      <c r="E51" s="79">
        <v>1.5</v>
      </c>
      <c r="F51" s="79">
        <v>1.5</v>
      </c>
      <c r="G51" s="79">
        <v>1</v>
      </c>
      <c r="H51" s="74">
        <v>8.5</v>
      </c>
      <c r="I51" s="100">
        <v>3960</v>
      </c>
      <c r="J51" s="75">
        <f t="shared" si="14"/>
        <v>336.6</v>
      </c>
      <c r="K51" s="75">
        <v>6500</v>
      </c>
      <c r="L51" s="76">
        <f t="shared" si="15"/>
        <v>2187.9</v>
      </c>
      <c r="M51" s="77">
        <v>2400</v>
      </c>
      <c r="N51" s="101">
        <f t="shared" si="17"/>
        <v>9.3500000000000014</v>
      </c>
      <c r="O51" s="75">
        <v>575.9</v>
      </c>
      <c r="P51" s="78">
        <f t="shared" si="16"/>
        <v>1382.16</v>
      </c>
    </row>
    <row r="52" spans="1:16" x14ac:dyDescent="0.25">
      <c r="A52" s="72">
        <f t="shared" si="18"/>
        <v>15</v>
      </c>
      <c r="B52" s="79" t="s">
        <v>218</v>
      </c>
      <c r="C52" s="79" t="s">
        <v>206</v>
      </c>
      <c r="D52" s="79" t="s">
        <v>172</v>
      </c>
      <c r="E52" s="79">
        <v>1.5</v>
      </c>
      <c r="F52" s="79">
        <v>1.6</v>
      </c>
      <c r="G52" s="79">
        <v>1</v>
      </c>
      <c r="H52" s="74">
        <v>8.5</v>
      </c>
      <c r="I52" s="100">
        <v>3960</v>
      </c>
      <c r="J52" s="75">
        <f t="shared" si="14"/>
        <v>336.6</v>
      </c>
      <c r="K52" s="75">
        <v>6500</v>
      </c>
      <c r="L52" s="76">
        <f t="shared" si="15"/>
        <v>2187.9</v>
      </c>
      <c r="M52" s="77">
        <v>2400</v>
      </c>
      <c r="N52" s="101">
        <f t="shared" si="17"/>
        <v>9.3500000000000014</v>
      </c>
      <c r="O52" s="75">
        <v>1193</v>
      </c>
      <c r="P52" s="78">
        <f t="shared" si="16"/>
        <v>2863.2</v>
      </c>
    </row>
    <row r="53" spans="1:16" ht="15.75" thickBot="1" x14ac:dyDescent="0.3">
      <c r="A53" s="102">
        <f t="shared" si="18"/>
        <v>16</v>
      </c>
      <c r="B53" s="103" t="s">
        <v>219</v>
      </c>
      <c r="C53" s="103" t="s">
        <v>206</v>
      </c>
      <c r="D53" s="103" t="s">
        <v>172</v>
      </c>
      <c r="E53" s="103">
        <v>1.5</v>
      </c>
      <c r="F53" s="103">
        <v>1.5</v>
      </c>
      <c r="G53" s="103">
        <v>1</v>
      </c>
      <c r="H53" s="104">
        <v>8.5</v>
      </c>
      <c r="I53" s="105">
        <v>3960</v>
      </c>
      <c r="J53" s="106">
        <f t="shared" si="14"/>
        <v>336.6</v>
      </c>
      <c r="K53" s="106">
        <v>6500</v>
      </c>
      <c r="L53" s="107">
        <f t="shared" si="15"/>
        <v>2187.9</v>
      </c>
      <c r="M53" s="108">
        <v>2400</v>
      </c>
      <c r="N53" s="109">
        <f t="shared" si="17"/>
        <v>9.3500000000000014</v>
      </c>
      <c r="O53" s="106">
        <v>1320</v>
      </c>
      <c r="P53" s="110">
        <f t="shared" si="16"/>
        <v>3168</v>
      </c>
    </row>
    <row r="54" spans="1:16" ht="15.75" thickBot="1" x14ac:dyDescent="0.3">
      <c r="A54" s="226" t="s">
        <v>220</v>
      </c>
      <c r="B54" s="227"/>
      <c r="C54" s="111" t="s">
        <v>2</v>
      </c>
      <c r="D54" s="111" t="s">
        <v>163</v>
      </c>
      <c r="E54" s="111" t="s">
        <v>163</v>
      </c>
      <c r="F54" s="111" t="s">
        <v>163</v>
      </c>
      <c r="G54" s="111">
        <f>SUM(G55:G70)</f>
        <v>16</v>
      </c>
      <c r="H54" s="111" t="s">
        <v>163</v>
      </c>
      <c r="I54" s="112">
        <f t="shared" ref="I54:N54" si="19">SUM(I55:I70)</f>
        <v>99330</v>
      </c>
      <c r="J54" s="112">
        <f t="shared" si="19"/>
        <v>2286.9</v>
      </c>
      <c r="K54" s="112">
        <f t="shared" si="19"/>
        <v>16359.8</v>
      </c>
      <c r="L54" s="112">
        <f t="shared" si="19"/>
        <v>18706.613310000001</v>
      </c>
      <c r="M54" s="112">
        <f t="shared" si="19"/>
        <v>35000</v>
      </c>
      <c r="N54" s="112">
        <f t="shared" si="19"/>
        <v>126</v>
      </c>
      <c r="O54" s="112">
        <f>+SUM(O55:O70)</f>
        <v>7746.199999999998</v>
      </c>
      <c r="P54" s="113">
        <f>+SUM(P55:P70)</f>
        <v>19365.5</v>
      </c>
    </row>
    <row r="55" spans="1:16" ht="28.5" x14ac:dyDescent="0.25">
      <c r="A55" s="88">
        <v>1</v>
      </c>
      <c r="B55" s="228" t="s">
        <v>221</v>
      </c>
      <c r="C55" s="114" t="s">
        <v>222</v>
      </c>
      <c r="D55" s="89" t="s">
        <v>176</v>
      </c>
      <c r="E55" s="89">
        <v>1.5</v>
      </c>
      <c r="F55" s="89">
        <v>2.75</v>
      </c>
      <c r="G55" s="89">
        <v>1</v>
      </c>
      <c r="H55" s="89">
        <v>25</v>
      </c>
      <c r="I55" s="90">
        <v>6930</v>
      </c>
      <c r="J55" s="90">
        <f t="shared" ref="J55:J56" si="20">+I55*H55/100</f>
        <v>1732.5</v>
      </c>
      <c r="K55" s="90">
        <v>8179.9</v>
      </c>
      <c r="L55" s="91">
        <f>J55*K55/1000</f>
        <v>14171.676750000001</v>
      </c>
      <c r="M55" s="92">
        <v>0</v>
      </c>
      <c r="N55" s="92">
        <v>0</v>
      </c>
      <c r="O55" s="90">
        <f>+M55*N55/100</f>
        <v>0</v>
      </c>
      <c r="P55" s="93">
        <f>+O55*M55/1000</f>
        <v>0</v>
      </c>
    </row>
    <row r="56" spans="1:16" x14ac:dyDescent="0.25">
      <c r="A56" s="72">
        <f>+A55+1</f>
        <v>2</v>
      </c>
      <c r="B56" s="229"/>
      <c r="C56" s="115" t="s">
        <v>223</v>
      </c>
      <c r="D56" s="74" t="s">
        <v>172</v>
      </c>
      <c r="E56" s="74">
        <v>1.5</v>
      </c>
      <c r="F56" s="74">
        <v>1.5</v>
      </c>
      <c r="G56" s="74">
        <v>1</v>
      </c>
      <c r="H56" s="74">
        <v>9</v>
      </c>
      <c r="I56" s="75">
        <v>6160</v>
      </c>
      <c r="J56" s="75">
        <f t="shared" si="20"/>
        <v>554.4</v>
      </c>
      <c r="K56" s="75">
        <v>8179.9</v>
      </c>
      <c r="L56" s="76">
        <f t="shared" ref="L56:L70" si="21">J56*K56/1000</f>
        <v>4534.9365599999992</v>
      </c>
      <c r="M56" s="77">
        <v>0</v>
      </c>
      <c r="N56" s="77">
        <v>0</v>
      </c>
      <c r="O56" s="75">
        <f>+M56*N56/100</f>
        <v>0</v>
      </c>
      <c r="P56" s="78">
        <f>+O56*M56/1000</f>
        <v>0</v>
      </c>
    </row>
    <row r="57" spans="1:16" x14ac:dyDescent="0.25">
      <c r="A57" s="72">
        <f t="shared" ref="A57:A70" si="22">+A56+1</f>
        <v>3</v>
      </c>
      <c r="B57" s="229"/>
      <c r="C57" s="115" t="s">
        <v>223</v>
      </c>
      <c r="D57" s="74" t="s">
        <v>172</v>
      </c>
      <c r="E57" s="74">
        <v>1.5</v>
      </c>
      <c r="F57" s="74">
        <v>1.5</v>
      </c>
      <c r="G57" s="74">
        <v>1</v>
      </c>
      <c r="H57" s="74">
        <v>9</v>
      </c>
      <c r="I57" s="75">
        <v>6160</v>
      </c>
      <c r="J57" s="75">
        <v>0</v>
      </c>
      <c r="K57" s="75">
        <v>0</v>
      </c>
      <c r="L57" s="76">
        <f t="shared" si="21"/>
        <v>0</v>
      </c>
      <c r="M57" s="77">
        <v>2500</v>
      </c>
      <c r="N57" s="77">
        <v>9</v>
      </c>
      <c r="O57" s="77">
        <v>539</v>
      </c>
      <c r="P57" s="78">
        <f t="shared" ref="P57:P70" si="23">+O57*M57/1000</f>
        <v>1347.5</v>
      </c>
    </row>
    <row r="58" spans="1:16" x14ac:dyDescent="0.25">
      <c r="A58" s="72">
        <f t="shared" si="22"/>
        <v>4</v>
      </c>
      <c r="B58" s="79" t="s">
        <v>224</v>
      </c>
      <c r="C58" s="79" t="s">
        <v>186</v>
      </c>
      <c r="D58" s="79" t="s">
        <v>172</v>
      </c>
      <c r="E58" s="79">
        <v>1.5</v>
      </c>
      <c r="F58" s="74">
        <v>1.5</v>
      </c>
      <c r="G58" s="79">
        <v>1</v>
      </c>
      <c r="H58" s="74">
        <v>9</v>
      </c>
      <c r="I58" s="75">
        <v>6160</v>
      </c>
      <c r="J58" s="75">
        <v>0</v>
      </c>
      <c r="K58" s="75">
        <v>0</v>
      </c>
      <c r="L58" s="76">
        <f t="shared" si="21"/>
        <v>0</v>
      </c>
      <c r="M58" s="77">
        <v>2500</v>
      </c>
      <c r="N58" s="77">
        <v>9</v>
      </c>
      <c r="O58" s="116">
        <v>554.4</v>
      </c>
      <c r="P58" s="78">
        <f t="shared" si="23"/>
        <v>1386</v>
      </c>
    </row>
    <row r="59" spans="1:16" x14ac:dyDescent="0.25">
      <c r="A59" s="72">
        <f t="shared" si="22"/>
        <v>5</v>
      </c>
      <c r="B59" s="79" t="s">
        <v>225</v>
      </c>
      <c r="C59" s="79" t="s">
        <v>186</v>
      </c>
      <c r="D59" s="79" t="s">
        <v>172</v>
      </c>
      <c r="E59" s="79">
        <v>1.5</v>
      </c>
      <c r="F59" s="74">
        <v>1.5</v>
      </c>
      <c r="G59" s="79">
        <v>1</v>
      </c>
      <c r="H59" s="74">
        <v>9</v>
      </c>
      <c r="I59" s="75">
        <v>6160</v>
      </c>
      <c r="J59" s="75">
        <v>0</v>
      </c>
      <c r="K59" s="75">
        <v>0</v>
      </c>
      <c r="L59" s="76">
        <f t="shared" si="21"/>
        <v>0</v>
      </c>
      <c r="M59" s="77">
        <v>2500</v>
      </c>
      <c r="N59" s="77">
        <v>9</v>
      </c>
      <c r="O59" s="116">
        <v>554.4</v>
      </c>
      <c r="P59" s="78">
        <f t="shared" si="23"/>
        <v>1386</v>
      </c>
    </row>
    <row r="60" spans="1:16" x14ac:dyDescent="0.25">
      <c r="A60" s="72">
        <f t="shared" si="22"/>
        <v>6</v>
      </c>
      <c r="B60" s="79" t="s">
        <v>226</v>
      </c>
      <c r="C60" s="79" t="s">
        <v>186</v>
      </c>
      <c r="D60" s="79" t="s">
        <v>172</v>
      </c>
      <c r="E60" s="79">
        <v>1.5</v>
      </c>
      <c r="F60" s="74">
        <v>1.5</v>
      </c>
      <c r="G60" s="79">
        <v>1</v>
      </c>
      <c r="H60" s="74">
        <v>9</v>
      </c>
      <c r="I60" s="75">
        <v>6160</v>
      </c>
      <c r="J60" s="75">
        <v>0</v>
      </c>
      <c r="K60" s="75">
        <v>0</v>
      </c>
      <c r="L60" s="76">
        <f t="shared" si="21"/>
        <v>0</v>
      </c>
      <c r="M60" s="77">
        <v>2500</v>
      </c>
      <c r="N60" s="77">
        <v>9</v>
      </c>
      <c r="O60" s="116">
        <v>554.4</v>
      </c>
      <c r="P60" s="78">
        <f t="shared" si="23"/>
        <v>1386</v>
      </c>
    </row>
    <row r="61" spans="1:16" x14ac:dyDescent="0.25">
      <c r="A61" s="72">
        <f t="shared" si="22"/>
        <v>7</v>
      </c>
      <c r="B61" s="79" t="s">
        <v>227</v>
      </c>
      <c r="C61" s="79" t="s">
        <v>186</v>
      </c>
      <c r="D61" s="79" t="s">
        <v>172</v>
      </c>
      <c r="E61" s="79">
        <v>1.5</v>
      </c>
      <c r="F61" s="74">
        <v>1.5</v>
      </c>
      <c r="G61" s="79">
        <v>1</v>
      </c>
      <c r="H61" s="74">
        <v>9</v>
      </c>
      <c r="I61" s="75">
        <v>6160</v>
      </c>
      <c r="J61" s="75">
        <v>0</v>
      </c>
      <c r="K61" s="75">
        <v>0</v>
      </c>
      <c r="L61" s="76">
        <f t="shared" si="21"/>
        <v>0</v>
      </c>
      <c r="M61" s="77">
        <v>2500</v>
      </c>
      <c r="N61" s="77">
        <v>9</v>
      </c>
      <c r="O61" s="116">
        <v>554.4</v>
      </c>
      <c r="P61" s="78">
        <f t="shared" si="23"/>
        <v>1386</v>
      </c>
    </row>
    <row r="62" spans="1:16" x14ac:dyDescent="0.25">
      <c r="A62" s="72">
        <f t="shared" si="22"/>
        <v>8</v>
      </c>
      <c r="B62" s="79" t="s">
        <v>228</v>
      </c>
      <c r="C62" s="79" t="s">
        <v>186</v>
      </c>
      <c r="D62" s="79" t="s">
        <v>172</v>
      </c>
      <c r="E62" s="79">
        <v>1.5</v>
      </c>
      <c r="F62" s="74">
        <v>1.5</v>
      </c>
      <c r="G62" s="79">
        <v>1</v>
      </c>
      <c r="H62" s="74">
        <v>9</v>
      </c>
      <c r="I62" s="75">
        <v>6160</v>
      </c>
      <c r="J62" s="75">
        <v>0</v>
      </c>
      <c r="K62" s="75">
        <v>0</v>
      </c>
      <c r="L62" s="76">
        <f t="shared" si="21"/>
        <v>0</v>
      </c>
      <c r="M62" s="77">
        <v>2500</v>
      </c>
      <c r="N62" s="77">
        <v>9</v>
      </c>
      <c r="O62" s="116">
        <v>554.4</v>
      </c>
      <c r="P62" s="78">
        <f t="shared" si="23"/>
        <v>1386</v>
      </c>
    </row>
    <row r="63" spans="1:16" x14ac:dyDescent="0.25">
      <c r="A63" s="72">
        <f t="shared" si="22"/>
        <v>9</v>
      </c>
      <c r="B63" s="79" t="s">
        <v>229</v>
      </c>
      <c r="C63" s="79" t="s">
        <v>186</v>
      </c>
      <c r="D63" s="79" t="s">
        <v>172</v>
      </c>
      <c r="E63" s="79">
        <v>1.5</v>
      </c>
      <c r="F63" s="74">
        <v>1.5</v>
      </c>
      <c r="G63" s="79">
        <v>1</v>
      </c>
      <c r="H63" s="74">
        <v>9</v>
      </c>
      <c r="I63" s="75">
        <v>6160</v>
      </c>
      <c r="J63" s="75">
        <v>0</v>
      </c>
      <c r="K63" s="75">
        <v>0</v>
      </c>
      <c r="L63" s="76">
        <f t="shared" si="21"/>
        <v>0</v>
      </c>
      <c r="M63" s="77">
        <v>2500</v>
      </c>
      <c r="N63" s="77">
        <v>9</v>
      </c>
      <c r="O63" s="116">
        <v>554.4</v>
      </c>
      <c r="P63" s="78">
        <f t="shared" si="23"/>
        <v>1386</v>
      </c>
    </row>
    <row r="64" spans="1:16" x14ac:dyDescent="0.25">
      <c r="A64" s="72">
        <f t="shared" si="22"/>
        <v>10</v>
      </c>
      <c r="B64" s="79" t="s">
        <v>230</v>
      </c>
      <c r="C64" s="79" t="s">
        <v>186</v>
      </c>
      <c r="D64" s="79" t="s">
        <v>172</v>
      </c>
      <c r="E64" s="79">
        <v>1.5</v>
      </c>
      <c r="F64" s="74">
        <v>1.5</v>
      </c>
      <c r="G64" s="79">
        <v>1</v>
      </c>
      <c r="H64" s="74">
        <v>9</v>
      </c>
      <c r="I64" s="75">
        <v>6160</v>
      </c>
      <c r="J64" s="75">
        <v>0</v>
      </c>
      <c r="K64" s="75">
        <v>0</v>
      </c>
      <c r="L64" s="76">
        <f t="shared" si="21"/>
        <v>0</v>
      </c>
      <c r="M64" s="77">
        <v>2500</v>
      </c>
      <c r="N64" s="77">
        <v>9</v>
      </c>
      <c r="O64" s="116">
        <v>554.4</v>
      </c>
      <c r="P64" s="78">
        <f t="shared" si="23"/>
        <v>1386</v>
      </c>
    </row>
    <row r="65" spans="1:16" x14ac:dyDescent="0.25">
      <c r="A65" s="72">
        <f t="shared" si="22"/>
        <v>11</v>
      </c>
      <c r="B65" s="79" t="s">
        <v>231</v>
      </c>
      <c r="C65" s="79" t="s">
        <v>186</v>
      </c>
      <c r="D65" s="79" t="s">
        <v>172</v>
      </c>
      <c r="E65" s="79">
        <v>1.5</v>
      </c>
      <c r="F65" s="74">
        <v>1.5</v>
      </c>
      <c r="G65" s="79">
        <v>1</v>
      </c>
      <c r="H65" s="74">
        <v>9</v>
      </c>
      <c r="I65" s="75">
        <v>6160</v>
      </c>
      <c r="J65" s="75">
        <v>0</v>
      </c>
      <c r="K65" s="75">
        <v>0</v>
      </c>
      <c r="L65" s="76">
        <f t="shared" si="21"/>
        <v>0</v>
      </c>
      <c r="M65" s="77">
        <v>2500</v>
      </c>
      <c r="N65" s="77">
        <v>9</v>
      </c>
      <c r="O65" s="116">
        <v>554.4</v>
      </c>
      <c r="P65" s="78">
        <f t="shared" si="23"/>
        <v>1386</v>
      </c>
    </row>
    <row r="66" spans="1:16" x14ac:dyDescent="0.25">
      <c r="A66" s="72">
        <f t="shared" si="22"/>
        <v>12</v>
      </c>
      <c r="B66" s="79" t="s">
        <v>232</v>
      </c>
      <c r="C66" s="79" t="s">
        <v>186</v>
      </c>
      <c r="D66" s="79" t="s">
        <v>172</v>
      </c>
      <c r="E66" s="79">
        <v>1.5</v>
      </c>
      <c r="F66" s="74">
        <v>1.5</v>
      </c>
      <c r="G66" s="79">
        <v>1</v>
      </c>
      <c r="H66" s="74">
        <v>9</v>
      </c>
      <c r="I66" s="75">
        <v>6160</v>
      </c>
      <c r="J66" s="75">
        <v>0</v>
      </c>
      <c r="K66" s="75">
        <v>0</v>
      </c>
      <c r="L66" s="76">
        <f t="shared" si="21"/>
        <v>0</v>
      </c>
      <c r="M66" s="77">
        <v>2500</v>
      </c>
      <c r="N66" s="77">
        <v>9</v>
      </c>
      <c r="O66" s="116">
        <v>554.4</v>
      </c>
      <c r="P66" s="78">
        <f t="shared" si="23"/>
        <v>1386</v>
      </c>
    </row>
    <row r="67" spans="1:16" x14ac:dyDescent="0.25">
      <c r="A67" s="72">
        <f t="shared" si="22"/>
        <v>13</v>
      </c>
      <c r="B67" s="79" t="s">
        <v>233</v>
      </c>
      <c r="C67" s="79" t="s">
        <v>186</v>
      </c>
      <c r="D67" s="79" t="s">
        <v>172</v>
      </c>
      <c r="E67" s="79">
        <v>1.5</v>
      </c>
      <c r="F67" s="74">
        <v>1.5</v>
      </c>
      <c r="G67" s="79">
        <v>1</v>
      </c>
      <c r="H67" s="74">
        <v>9</v>
      </c>
      <c r="I67" s="75">
        <v>6160</v>
      </c>
      <c r="J67" s="75">
        <v>0</v>
      </c>
      <c r="K67" s="75">
        <v>0</v>
      </c>
      <c r="L67" s="76">
        <f t="shared" si="21"/>
        <v>0</v>
      </c>
      <c r="M67" s="77">
        <v>2500</v>
      </c>
      <c r="N67" s="77">
        <v>9</v>
      </c>
      <c r="O67" s="116">
        <v>554.4</v>
      </c>
      <c r="P67" s="78">
        <f t="shared" si="23"/>
        <v>1386</v>
      </c>
    </row>
    <row r="68" spans="1:16" x14ac:dyDescent="0.25">
      <c r="A68" s="72">
        <f t="shared" si="22"/>
        <v>14</v>
      </c>
      <c r="B68" s="79" t="s">
        <v>234</v>
      </c>
      <c r="C68" s="79" t="s">
        <v>186</v>
      </c>
      <c r="D68" s="79" t="s">
        <v>172</v>
      </c>
      <c r="E68" s="79">
        <v>1.5</v>
      </c>
      <c r="F68" s="74">
        <v>1.5</v>
      </c>
      <c r="G68" s="79">
        <v>1</v>
      </c>
      <c r="H68" s="74">
        <v>9</v>
      </c>
      <c r="I68" s="75">
        <v>6160</v>
      </c>
      <c r="J68" s="75">
        <v>0</v>
      </c>
      <c r="K68" s="75">
        <v>0</v>
      </c>
      <c r="L68" s="76">
        <f t="shared" si="21"/>
        <v>0</v>
      </c>
      <c r="M68" s="77">
        <v>2500</v>
      </c>
      <c r="N68" s="77">
        <v>9</v>
      </c>
      <c r="O68" s="116">
        <v>554.4</v>
      </c>
      <c r="P68" s="78">
        <f t="shared" si="23"/>
        <v>1386</v>
      </c>
    </row>
    <row r="69" spans="1:16" x14ac:dyDescent="0.25">
      <c r="A69" s="72">
        <f t="shared" si="22"/>
        <v>15</v>
      </c>
      <c r="B69" s="79" t="s">
        <v>235</v>
      </c>
      <c r="C69" s="79" t="s">
        <v>186</v>
      </c>
      <c r="D69" s="79" t="s">
        <v>172</v>
      </c>
      <c r="E69" s="79">
        <v>1.5</v>
      </c>
      <c r="F69" s="74">
        <v>1.5</v>
      </c>
      <c r="G69" s="79">
        <v>1</v>
      </c>
      <c r="H69" s="74">
        <v>9</v>
      </c>
      <c r="I69" s="75">
        <v>6160</v>
      </c>
      <c r="J69" s="75">
        <v>0</v>
      </c>
      <c r="K69" s="75">
        <v>0</v>
      </c>
      <c r="L69" s="76">
        <f t="shared" si="21"/>
        <v>0</v>
      </c>
      <c r="M69" s="77">
        <v>2500</v>
      </c>
      <c r="N69" s="77">
        <v>9</v>
      </c>
      <c r="O69" s="116">
        <v>554.4</v>
      </c>
      <c r="P69" s="78">
        <f t="shared" si="23"/>
        <v>1386</v>
      </c>
    </row>
    <row r="70" spans="1:16" ht="15.75" thickBot="1" x14ac:dyDescent="0.3">
      <c r="A70" s="80">
        <f t="shared" si="22"/>
        <v>16</v>
      </c>
      <c r="B70" s="82" t="s">
        <v>236</v>
      </c>
      <c r="C70" s="82" t="s">
        <v>186</v>
      </c>
      <c r="D70" s="82" t="s">
        <v>172</v>
      </c>
      <c r="E70" s="82">
        <v>1.5</v>
      </c>
      <c r="F70" s="83">
        <v>1.5</v>
      </c>
      <c r="G70" s="82">
        <v>1</v>
      </c>
      <c r="H70" s="83">
        <v>9</v>
      </c>
      <c r="I70" s="84">
        <v>6160</v>
      </c>
      <c r="J70" s="84">
        <v>0</v>
      </c>
      <c r="K70" s="84">
        <v>0</v>
      </c>
      <c r="L70" s="85">
        <f t="shared" si="21"/>
        <v>0</v>
      </c>
      <c r="M70" s="86">
        <v>2500</v>
      </c>
      <c r="N70" s="86">
        <v>9</v>
      </c>
      <c r="O70" s="117">
        <v>554.4</v>
      </c>
      <c r="P70" s="87">
        <f t="shared" si="23"/>
        <v>1386</v>
      </c>
    </row>
    <row r="71" spans="1:16" ht="15.75" thickBot="1" x14ac:dyDescent="0.3">
      <c r="A71" s="226" t="s">
        <v>237</v>
      </c>
      <c r="B71" s="227"/>
      <c r="C71" s="57" t="s">
        <v>2</v>
      </c>
      <c r="D71" s="57" t="s">
        <v>163</v>
      </c>
      <c r="E71" s="57" t="s">
        <v>163</v>
      </c>
      <c r="F71" s="57" t="s">
        <v>163</v>
      </c>
      <c r="G71" s="57">
        <f>SUM(G72:G89)</f>
        <v>18</v>
      </c>
      <c r="H71" s="57" t="s">
        <v>163</v>
      </c>
      <c r="I71" s="62">
        <f t="shared" ref="I71:N71" si="24">SUM(I72:I89)</f>
        <v>111650</v>
      </c>
      <c r="J71" s="62">
        <f t="shared" si="24"/>
        <v>1530</v>
      </c>
      <c r="K71" s="62">
        <f t="shared" si="24"/>
        <v>21371.4</v>
      </c>
      <c r="L71" s="62">
        <f t="shared" si="24"/>
        <v>16349.120999999999</v>
      </c>
      <c r="M71" s="62">
        <f t="shared" si="24"/>
        <v>38400</v>
      </c>
      <c r="N71" s="62">
        <f t="shared" si="24"/>
        <v>116.99999999999997</v>
      </c>
      <c r="O71" s="62">
        <f>SUM(O72:O89)</f>
        <v>2808.0000000000009</v>
      </c>
      <c r="P71" s="64">
        <f>SUM(P72:P89)</f>
        <v>6739.2</v>
      </c>
    </row>
    <row r="72" spans="1:16" x14ac:dyDescent="0.25">
      <c r="A72" s="88">
        <v>1</v>
      </c>
      <c r="B72" s="228" t="s">
        <v>237</v>
      </c>
      <c r="C72" s="89" t="s">
        <v>238</v>
      </c>
      <c r="D72" s="89" t="s">
        <v>176</v>
      </c>
      <c r="E72" s="89">
        <v>1.5</v>
      </c>
      <c r="F72" s="89">
        <v>2.4</v>
      </c>
      <c r="G72" s="89">
        <v>1</v>
      </c>
      <c r="H72" s="89">
        <v>12.8</v>
      </c>
      <c r="I72" s="90">
        <v>6930</v>
      </c>
      <c r="J72" s="90">
        <v>885</v>
      </c>
      <c r="K72" s="90">
        <v>10685.7</v>
      </c>
      <c r="L72" s="91">
        <f t="shared" ref="L72:L89" si="25">J72*K72/1000</f>
        <v>9456.8444999999992</v>
      </c>
      <c r="M72" s="92">
        <v>0</v>
      </c>
      <c r="N72" s="92">
        <v>0</v>
      </c>
      <c r="O72" s="90">
        <f>+M72*N72/100</f>
        <v>0</v>
      </c>
      <c r="P72" s="93">
        <f>+O72*M72/1000</f>
        <v>0</v>
      </c>
    </row>
    <row r="73" spans="1:16" x14ac:dyDescent="0.25">
      <c r="A73" s="72">
        <v>2</v>
      </c>
      <c r="B73" s="229"/>
      <c r="C73" s="74" t="s">
        <v>178</v>
      </c>
      <c r="D73" s="74" t="s">
        <v>172</v>
      </c>
      <c r="E73" s="74">
        <v>1.5</v>
      </c>
      <c r="F73" s="74">
        <v>1.5</v>
      </c>
      <c r="G73" s="74">
        <v>1</v>
      </c>
      <c r="H73" s="74">
        <v>9.6</v>
      </c>
      <c r="I73" s="75">
        <v>6160</v>
      </c>
      <c r="J73" s="75">
        <v>645</v>
      </c>
      <c r="K73" s="75">
        <v>10685.7</v>
      </c>
      <c r="L73" s="76">
        <f t="shared" si="25"/>
        <v>6892.2765000000009</v>
      </c>
      <c r="M73" s="77">
        <v>0</v>
      </c>
      <c r="N73" s="77">
        <v>0</v>
      </c>
      <c r="O73" s="75">
        <f>+M73*N73/100</f>
        <v>0</v>
      </c>
      <c r="P73" s="78">
        <f>+O73*M73/1000</f>
        <v>0</v>
      </c>
    </row>
    <row r="74" spans="1:16" x14ac:dyDescent="0.25">
      <c r="A74" s="72">
        <v>3</v>
      </c>
      <c r="B74" s="229"/>
      <c r="C74" s="74" t="s">
        <v>178</v>
      </c>
      <c r="D74" s="74" t="s">
        <v>172</v>
      </c>
      <c r="E74" s="74">
        <v>1.5</v>
      </c>
      <c r="F74" s="74">
        <v>1.5</v>
      </c>
      <c r="G74" s="74">
        <v>1</v>
      </c>
      <c r="H74" s="74"/>
      <c r="I74" s="75">
        <v>6160</v>
      </c>
      <c r="J74" s="75">
        <v>0</v>
      </c>
      <c r="K74" s="75">
        <v>0</v>
      </c>
      <c r="L74" s="76">
        <f t="shared" si="25"/>
        <v>0</v>
      </c>
      <c r="M74" s="77">
        <v>2400</v>
      </c>
      <c r="N74" s="77">
        <v>10.5</v>
      </c>
      <c r="O74" s="75">
        <f t="shared" ref="O74:O89" si="26">+M74*N74/100</f>
        <v>252</v>
      </c>
      <c r="P74" s="78">
        <f t="shared" ref="P74:P89" si="27">+O74*M74/1000</f>
        <v>604.79999999999995</v>
      </c>
    </row>
    <row r="75" spans="1:16" x14ac:dyDescent="0.25">
      <c r="A75" s="72">
        <v>4</v>
      </c>
      <c r="B75" s="118" t="s">
        <v>239</v>
      </c>
      <c r="C75" s="79" t="s">
        <v>186</v>
      </c>
      <c r="D75" s="79" t="s">
        <v>172</v>
      </c>
      <c r="E75" s="79">
        <v>1.5</v>
      </c>
      <c r="F75" s="74">
        <v>1.5</v>
      </c>
      <c r="G75" s="79">
        <v>1</v>
      </c>
      <c r="H75" s="74"/>
      <c r="I75" s="75">
        <v>6160</v>
      </c>
      <c r="J75" s="75">
        <v>0</v>
      </c>
      <c r="K75" s="75">
        <v>0</v>
      </c>
      <c r="L75" s="76">
        <f t="shared" si="25"/>
        <v>0</v>
      </c>
      <c r="M75" s="77">
        <v>2400</v>
      </c>
      <c r="N75" s="77">
        <v>7.1</v>
      </c>
      <c r="O75" s="75">
        <f t="shared" si="26"/>
        <v>170.4</v>
      </c>
      <c r="P75" s="78">
        <f t="shared" si="27"/>
        <v>408.96</v>
      </c>
    </row>
    <row r="76" spans="1:16" x14ac:dyDescent="0.25">
      <c r="A76" s="72">
        <v>5</v>
      </c>
      <c r="B76" s="118" t="s">
        <v>240</v>
      </c>
      <c r="C76" s="79" t="s">
        <v>186</v>
      </c>
      <c r="D76" s="79" t="s">
        <v>172</v>
      </c>
      <c r="E76" s="79">
        <v>1.5</v>
      </c>
      <c r="F76" s="74">
        <v>1.5</v>
      </c>
      <c r="G76" s="79">
        <v>1</v>
      </c>
      <c r="H76" s="74"/>
      <c r="I76" s="75">
        <v>6160</v>
      </c>
      <c r="J76" s="75">
        <v>0</v>
      </c>
      <c r="K76" s="75">
        <v>0</v>
      </c>
      <c r="L76" s="76">
        <f t="shared" si="25"/>
        <v>0</v>
      </c>
      <c r="M76" s="77">
        <v>2400</v>
      </c>
      <c r="N76" s="77">
        <v>7.1</v>
      </c>
      <c r="O76" s="75">
        <f t="shared" si="26"/>
        <v>170.4</v>
      </c>
      <c r="P76" s="78">
        <f t="shared" si="27"/>
        <v>408.96</v>
      </c>
    </row>
    <row r="77" spans="1:16" x14ac:dyDescent="0.25">
      <c r="A77" s="72">
        <v>6</v>
      </c>
      <c r="B77" s="118" t="s">
        <v>241</v>
      </c>
      <c r="C77" s="79" t="s">
        <v>186</v>
      </c>
      <c r="D77" s="79" t="s">
        <v>172</v>
      </c>
      <c r="E77" s="79">
        <v>1.5</v>
      </c>
      <c r="F77" s="74">
        <v>1.5</v>
      </c>
      <c r="G77" s="79">
        <v>1</v>
      </c>
      <c r="H77" s="74"/>
      <c r="I77" s="75">
        <v>6160</v>
      </c>
      <c r="J77" s="75">
        <v>0</v>
      </c>
      <c r="K77" s="75">
        <v>0</v>
      </c>
      <c r="L77" s="76">
        <f t="shared" si="25"/>
        <v>0</v>
      </c>
      <c r="M77" s="77">
        <v>2400</v>
      </c>
      <c r="N77" s="77">
        <v>7.1</v>
      </c>
      <c r="O77" s="75">
        <f t="shared" si="26"/>
        <v>170.4</v>
      </c>
      <c r="P77" s="78">
        <f t="shared" si="27"/>
        <v>408.96</v>
      </c>
    </row>
    <row r="78" spans="1:16" x14ac:dyDescent="0.25">
      <c r="A78" s="72">
        <v>7</v>
      </c>
      <c r="B78" s="118" t="s">
        <v>242</v>
      </c>
      <c r="C78" s="79" t="s">
        <v>186</v>
      </c>
      <c r="D78" s="79" t="s">
        <v>172</v>
      </c>
      <c r="E78" s="79">
        <v>1.5</v>
      </c>
      <c r="F78" s="74">
        <v>1.5</v>
      </c>
      <c r="G78" s="79">
        <v>1</v>
      </c>
      <c r="H78" s="74"/>
      <c r="I78" s="75">
        <v>6160</v>
      </c>
      <c r="J78" s="75">
        <v>0</v>
      </c>
      <c r="K78" s="75">
        <v>0</v>
      </c>
      <c r="L78" s="76">
        <f t="shared" si="25"/>
        <v>0</v>
      </c>
      <c r="M78" s="77">
        <v>2400</v>
      </c>
      <c r="N78" s="77">
        <v>7.1</v>
      </c>
      <c r="O78" s="75">
        <f t="shared" si="26"/>
        <v>170.4</v>
      </c>
      <c r="P78" s="78">
        <f t="shared" si="27"/>
        <v>408.96</v>
      </c>
    </row>
    <row r="79" spans="1:16" x14ac:dyDescent="0.25">
      <c r="A79" s="72">
        <v>8</v>
      </c>
      <c r="B79" s="118" t="s">
        <v>243</v>
      </c>
      <c r="C79" s="79" t="s">
        <v>186</v>
      </c>
      <c r="D79" s="79" t="s">
        <v>172</v>
      </c>
      <c r="E79" s="79">
        <v>1.5</v>
      </c>
      <c r="F79" s="74">
        <v>1.5</v>
      </c>
      <c r="G79" s="79">
        <v>1</v>
      </c>
      <c r="H79" s="74"/>
      <c r="I79" s="75">
        <v>6160</v>
      </c>
      <c r="J79" s="75">
        <v>0</v>
      </c>
      <c r="K79" s="75">
        <v>0</v>
      </c>
      <c r="L79" s="76">
        <f t="shared" si="25"/>
        <v>0</v>
      </c>
      <c r="M79" s="77">
        <v>2400</v>
      </c>
      <c r="N79" s="77">
        <v>7.1</v>
      </c>
      <c r="O79" s="75">
        <f t="shared" si="26"/>
        <v>170.4</v>
      </c>
      <c r="P79" s="78">
        <f t="shared" si="27"/>
        <v>408.96</v>
      </c>
    </row>
    <row r="80" spans="1:16" x14ac:dyDescent="0.25">
      <c r="A80" s="72">
        <v>9</v>
      </c>
      <c r="B80" s="118" t="s">
        <v>244</v>
      </c>
      <c r="C80" s="79" t="s">
        <v>186</v>
      </c>
      <c r="D80" s="79" t="s">
        <v>172</v>
      </c>
      <c r="E80" s="79">
        <v>1.5</v>
      </c>
      <c r="F80" s="74">
        <v>1.5</v>
      </c>
      <c r="G80" s="79">
        <v>1</v>
      </c>
      <c r="H80" s="74"/>
      <c r="I80" s="75">
        <v>6160</v>
      </c>
      <c r="J80" s="75">
        <v>0</v>
      </c>
      <c r="K80" s="75">
        <v>0</v>
      </c>
      <c r="L80" s="76">
        <f t="shared" si="25"/>
        <v>0</v>
      </c>
      <c r="M80" s="77">
        <v>2400</v>
      </c>
      <c r="N80" s="77">
        <v>7.1</v>
      </c>
      <c r="O80" s="75">
        <f t="shared" si="26"/>
        <v>170.4</v>
      </c>
      <c r="P80" s="78">
        <f t="shared" si="27"/>
        <v>408.96</v>
      </c>
    </row>
    <row r="81" spans="1:16" x14ac:dyDescent="0.25">
      <c r="A81" s="72">
        <v>10</v>
      </c>
      <c r="B81" s="118" t="s">
        <v>245</v>
      </c>
      <c r="C81" s="79" t="s">
        <v>186</v>
      </c>
      <c r="D81" s="79" t="s">
        <v>172</v>
      </c>
      <c r="E81" s="79">
        <v>1.5</v>
      </c>
      <c r="F81" s="74">
        <v>1.5</v>
      </c>
      <c r="G81" s="79">
        <v>1</v>
      </c>
      <c r="H81" s="74"/>
      <c r="I81" s="75">
        <v>6160</v>
      </c>
      <c r="J81" s="75">
        <v>0</v>
      </c>
      <c r="K81" s="75">
        <v>0</v>
      </c>
      <c r="L81" s="76">
        <f t="shared" si="25"/>
        <v>0</v>
      </c>
      <c r="M81" s="77">
        <v>2400</v>
      </c>
      <c r="N81" s="77">
        <v>7.1</v>
      </c>
      <c r="O81" s="75">
        <f t="shared" si="26"/>
        <v>170.4</v>
      </c>
      <c r="P81" s="78">
        <f t="shared" si="27"/>
        <v>408.96</v>
      </c>
    </row>
    <row r="82" spans="1:16" x14ac:dyDescent="0.25">
      <c r="A82" s="72">
        <v>11</v>
      </c>
      <c r="B82" s="118" t="s">
        <v>246</v>
      </c>
      <c r="C82" s="79" t="s">
        <v>186</v>
      </c>
      <c r="D82" s="79" t="s">
        <v>172</v>
      </c>
      <c r="E82" s="79">
        <v>1.5</v>
      </c>
      <c r="F82" s="74">
        <v>1.5</v>
      </c>
      <c r="G82" s="79">
        <v>1</v>
      </c>
      <c r="H82" s="74"/>
      <c r="I82" s="75">
        <v>6160</v>
      </c>
      <c r="J82" s="75">
        <v>0</v>
      </c>
      <c r="K82" s="75">
        <v>0</v>
      </c>
      <c r="L82" s="76">
        <f t="shared" si="25"/>
        <v>0</v>
      </c>
      <c r="M82" s="77">
        <v>2400</v>
      </c>
      <c r="N82" s="77">
        <v>7.1</v>
      </c>
      <c r="O82" s="75">
        <f t="shared" si="26"/>
        <v>170.4</v>
      </c>
      <c r="P82" s="78">
        <f t="shared" si="27"/>
        <v>408.96</v>
      </c>
    </row>
    <row r="83" spans="1:16" x14ac:dyDescent="0.25">
      <c r="A83" s="72">
        <v>12</v>
      </c>
      <c r="B83" s="118" t="s">
        <v>247</v>
      </c>
      <c r="C83" s="79" t="s">
        <v>186</v>
      </c>
      <c r="D83" s="79" t="s">
        <v>172</v>
      </c>
      <c r="E83" s="79">
        <v>1.5</v>
      </c>
      <c r="F83" s="74">
        <v>1.5</v>
      </c>
      <c r="G83" s="79">
        <v>1</v>
      </c>
      <c r="H83" s="74"/>
      <c r="I83" s="75">
        <v>6160</v>
      </c>
      <c r="J83" s="75">
        <v>0</v>
      </c>
      <c r="K83" s="75">
        <v>0</v>
      </c>
      <c r="L83" s="76">
        <f t="shared" si="25"/>
        <v>0</v>
      </c>
      <c r="M83" s="77">
        <v>2400</v>
      </c>
      <c r="N83" s="77">
        <v>7.1</v>
      </c>
      <c r="O83" s="75">
        <f t="shared" si="26"/>
        <v>170.4</v>
      </c>
      <c r="P83" s="78">
        <f t="shared" si="27"/>
        <v>408.96</v>
      </c>
    </row>
    <row r="84" spans="1:16" x14ac:dyDescent="0.25">
      <c r="A84" s="72">
        <v>13</v>
      </c>
      <c r="B84" s="118" t="s">
        <v>248</v>
      </c>
      <c r="C84" s="79" t="s">
        <v>186</v>
      </c>
      <c r="D84" s="79" t="s">
        <v>172</v>
      </c>
      <c r="E84" s="79">
        <v>1.5</v>
      </c>
      <c r="F84" s="74">
        <v>1.5</v>
      </c>
      <c r="G84" s="79">
        <v>1</v>
      </c>
      <c r="H84" s="74"/>
      <c r="I84" s="75">
        <v>6160</v>
      </c>
      <c r="J84" s="75">
        <v>0</v>
      </c>
      <c r="K84" s="75">
        <v>0</v>
      </c>
      <c r="L84" s="76">
        <f t="shared" si="25"/>
        <v>0</v>
      </c>
      <c r="M84" s="77">
        <v>2400</v>
      </c>
      <c r="N84" s="77">
        <v>7.1</v>
      </c>
      <c r="O84" s="75">
        <f t="shared" si="26"/>
        <v>170.4</v>
      </c>
      <c r="P84" s="78">
        <f t="shared" si="27"/>
        <v>408.96</v>
      </c>
    </row>
    <row r="85" spans="1:16" x14ac:dyDescent="0.25">
      <c r="A85" s="72">
        <v>14</v>
      </c>
      <c r="B85" s="118" t="s">
        <v>249</v>
      </c>
      <c r="C85" s="79" t="s">
        <v>186</v>
      </c>
      <c r="D85" s="79" t="s">
        <v>172</v>
      </c>
      <c r="E85" s="79">
        <v>1.5</v>
      </c>
      <c r="F85" s="74">
        <v>1.5</v>
      </c>
      <c r="G85" s="79">
        <v>1</v>
      </c>
      <c r="H85" s="74"/>
      <c r="I85" s="75">
        <v>6160</v>
      </c>
      <c r="J85" s="75">
        <v>0</v>
      </c>
      <c r="K85" s="75">
        <v>0</v>
      </c>
      <c r="L85" s="76">
        <f t="shared" si="25"/>
        <v>0</v>
      </c>
      <c r="M85" s="77">
        <v>2400</v>
      </c>
      <c r="N85" s="77">
        <v>7.1</v>
      </c>
      <c r="O85" s="75">
        <f t="shared" si="26"/>
        <v>170.4</v>
      </c>
      <c r="P85" s="78">
        <f t="shared" si="27"/>
        <v>408.96</v>
      </c>
    </row>
    <row r="86" spans="1:16" x14ac:dyDescent="0.25">
      <c r="A86" s="72">
        <v>15</v>
      </c>
      <c r="B86" s="118" t="s">
        <v>250</v>
      </c>
      <c r="C86" s="79" t="s">
        <v>186</v>
      </c>
      <c r="D86" s="79" t="s">
        <v>172</v>
      </c>
      <c r="E86" s="79">
        <v>1.5</v>
      </c>
      <c r="F86" s="74">
        <v>1.5</v>
      </c>
      <c r="G86" s="79">
        <v>1</v>
      </c>
      <c r="H86" s="74"/>
      <c r="I86" s="75">
        <v>6160</v>
      </c>
      <c r="J86" s="75">
        <v>0</v>
      </c>
      <c r="K86" s="75">
        <v>0</v>
      </c>
      <c r="L86" s="76">
        <f t="shared" si="25"/>
        <v>0</v>
      </c>
      <c r="M86" s="77">
        <v>2400</v>
      </c>
      <c r="N86" s="77">
        <v>7.1</v>
      </c>
      <c r="O86" s="75">
        <f t="shared" si="26"/>
        <v>170.4</v>
      </c>
      <c r="P86" s="78">
        <f t="shared" si="27"/>
        <v>408.96</v>
      </c>
    </row>
    <row r="87" spans="1:16" x14ac:dyDescent="0.25">
      <c r="A87" s="72">
        <v>16</v>
      </c>
      <c r="B87" s="118" t="s">
        <v>251</v>
      </c>
      <c r="C87" s="79" t="s">
        <v>186</v>
      </c>
      <c r="D87" s="79" t="s">
        <v>172</v>
      </c>
      <c r="E87" s="79">
        <v>1.5</v>
      </c>
      <c r="F87" s="74">
        <v>1.5</v>
      </c>
      <c r="G87" s="79">
        <v>1</v>
      </c>
      <c r="H87" s="74"/>
      <c r="I87" s="75">
        <v>6160</v>
      </c>
      <c r="J87" s="75">
        <v>0</v>
      </c>
      <c r="K87" s="75">
        <v>0</v>
      </c>
      <c r="L87" s="76">
        <f t="shared" si="25"/>
        <v>0</v>
      </c>
      <c r="M87" s="77">
        <v>2400</v>
      </c>
      <c r="N87" s="77">
        <v>7.1</v>
      </c>
      <c r="O87" s="75">
        <f t="shared" si="26"/>
        <v>170.4</v>
      </c>
      <c r="P87" s="78">
        <f t="shared" si="27"/>
        <v>408.96</v>
      </c>
    </row>
    <row r="88" spans="1:16" x14ac:dyDescent="0.25">
      <c r="A88" s="72">
        <v>17</v>
      </c>
      <c r="B88" s="118" t="s">
        <v>252</v>
      </c>
      <c r="C88" s="79" t="s">
        <v>186</v>
      </c>
      <c r="D88" s="79" t="s">
        <v>172</v>
      </c>
      <c r="E88" s="79">
        <v>1.5</v>
      </c>
      <c r="F88" s="74">
        <v>1.5</v>
      </c>
      <c r="G88" s="79">
        <v>1</v>
      </c>
      <c r="H88" s="74"/>
      <c r="I88" s="75">
        <v>6160</v>
      </c>
      <c r="J88" s="75">
        <v>0</v>
      </c>
      <c r="K88" s="75">
        <v>0</v>
      </c>
      <c r="L88" s="76">
        <f t="shared" si="25"/>
        <v>0</v>
      </c>
      <c r="M88" s="77">
        <v>2400</v>
      </c>
      <c r="N88" s="77">
        <v>7.1</v>
      </c>
      <c r="O88" s="75">
        <f t="shared" si="26"/>
        <v>170.4</v>
      </c>
      <c r="P88" s="78">
        <f t="shared" si="27"/>
        <v>408.96</v>
      </c>
    </row>
    <row r="89" spans="1:16" ht="15.75" thickBot="1" x14ac:dyDescent="0.3">
      <c r="A89" s="80">
        <v>18</v>
      </c>
      <c r="B89" s="119" t="s">
        <v>253</v>
      </c>
      <c r="C89" s="82" t="s">
        <v>186</v>
      </c>
      <c r="D89" s="82" t="s">
        <v>172</v>
      </c>
      <c r="E89" s="82">
        <v>1.5</v>
      </c>
      <c r="F89" s="83">
        <v>1.5</v>
      </c>
      <c r="G89" s="82">
        <v>1</v>
      </c>
      <c r="H89" s="83"/>
      <c r="I89" s="84">
        <v>6160</v>
      </c>
      <c r="J89" s="84">
        <v>0</v>
      </c>
      <c r="K89" s="84">
        <v>0</v>
      </c>
      <c r="L89" s="85">
        <f t="shared" si="25"/>
        <v>0</v>
      </c>
      <c r="M89" s="86">
        <v>2400</v>
      </c>
      <c r="N89" s="86">
        <v>7.1</v>
      </c>
      <c r="O89" s="84">
        <f t="shared" si="26"/>
        <v>170.4</v>
      </c>
      <c r="P89" s="87">
        <f t="shared" si="27"/>
        <v>408.96</v>
      </c>
    </row>
    <row r="90" spans="1:16" ht="15.75" thickBot="1" x14ac:dyDescent="0.3">
      <c r="A90" s="226" t="s">
        <v>254</v>
      </c>
      <c r="B90" s="227"/>
      <c r="C90" s="57" t="s">
        <v>2</v>
      </c>
      <c r="D90" s="57" t="s">
        <v>163</v>
      </c>
      <c r="E90" s="57" t="s">
        <v>163</v>
      </c>
      <c r="F90" s="57" t="s">
        <v>163</v>
      </c>
      <c r="G90" s="57">
        <f>SUM(G91:G104)</f>
        <v>14</v>
      </c>
      <c r="H90" s="57" t="s">
        <v>163</v>
      </c>
      <c r="I90" s="62">
        <f t="shared" ref="I90:N90" si="28">SUM(I91:I104)</f>
        <v>87010</v>
      </c>
      <c r="J90" s="62">
        <f t="shared" si="28"/>
        <v>7749.2800000000025</v>
      </c>
      <c r="K90" s="62">
        <f t="shared" si="28"/>
        <v>98800</v>
      </c>
      <c r="L90" s="62">
        <f t="shared" si="28"/>
        <v>55688.864000000023</v>
      </c>
      <c r="M90" s="62">
        <f t="shared" si="28"/>
        <v>7400</v>
      </c>
      <c r="N90" s="62">
        <f t="shared" si="28"/>
        <v>33</v>
      </c>
      <c r="O90" s="62">
        <f>+SUM(O91:O104)</f>
        <v>815</v>
      </c>
      <c r="P90" s="64">
        <f>+SUM(P91:P104)</f>
        <v>2013.5</v>
      </c>
    </row>
    <row r="91" spans="1:16" x14ac:dyDescent="0.25">
      <c r="A91" s="88">
        <v>1</v>
      </c>
      <c r="B91" s="228" t="s">
        <v>255</v>
      </c>
      <c r="C91" s="89" t="s">
        <v>177</v>
      </c>
      <c r="D91" s="89" t="s">
        <v>176</v>
      </c>
      <c r="E91" s="89">
        <v>1.5</v>
      </c>
      <c r="F91" s="89">
        <v>2.5</v>
      </c>
      <c r="G91" s="89">
        <v>1</v>
      </c>
      <c r="H91" s="89">
        <v>12</v>
      </c>
      <c r="I91" s="90">
        <v>6930</v>
      </c>
      <c r="J91" s="90">
        <f t="shared" ref="J91:J104" si="29">+I91*H91/100</f>
        <v>831.6</v>
      </c>
      <c r="K91" s="90">
        <v>10400</v>
      </c>
      <c r="L91" s="91">
        <f>J91*K91/1000</f>
        <v>8648.64</v>
      </c>
      <c r="M91" s="92">
        <v>0</v>
      </c>
      <c r="N91" s="92">
        <v>0</v>
      </c>
      <c r="O91" s="90">
        <f>+M91*N91/100</f>
        <v>0</v>
      </c>
      <c r="P91" s="93">
        <f>+O91*M91/1000</f>
        <v>0</v>
      </c>
    </row>
    <row r="92" spans="1:16" x14ac:dyDescent="0.25">
      <c r="A92" s="72">
        <f>+A91+1</f>
        <v>2</v>
      </c>
      <c r="B92" s="229"/>
      <c r="C92" s="74" t="s">
        <v>178</v>
      </c>
      <c r="D92" s="74" t="s">
        <v>172</v>
      </c>
      <c r="E92" s="74">
        <v>1.5</v>
      </c>
      <c r="F92" s="74">
        <v>1.5</v>
      </c>
      <c r="G92" s="74">
        <v>1</v>
      </c>
      <c r="H92" s="74">
        <v>9.3000000000000007</v>
      </c>
      <c r="I92" s="75">
        <v>6160</v>
      </c>
      <c r="J92" s="75">
        <f t="shared" si="29"/>
        <v>572.88000000000011</v>
      </c>
      <c r="K92" s="75">
        <v>6800</v>
      </c>
      <c r="L92" s="76">
        <f t="shared" ref="L92:L104" si="30">J92*K92/1000</f>
        <v>3895.5840000000007</v>
      </c>
      <c r="M92" s="77">
        <v>0</v>
      </c>
      <c r="N92" s="77">
        <v>0</v>
      </c>
      <c r="O92" s="75">
        <f>+M92*N92/100</f>
        <v>0</v>
      </c>
      <c r="P92" s="78">
        <f>+O92*M92/1000</f>
        <v>0</v>
      </c>
    </row>
    <row r="93" spans="1:16" x14ac:dyDescent="0.25">
      <c r="A93" s="72">
        <f t="shared" ref="A93:A104" si="31">+A92+1</f>
        <v>3</v>
      </c>
      <c r="B93" s="229"/>
      <c r="C93" s="79" t="s">
        <v>186</v>
      </c>
      <c r="D93" s="74" t="s">
        <v>172</v>
      </c>
      <c r="E93" s="74">
        <v>1.5</v>
      </c>
      <c r="F93" s="74">
        <v>1.5</v>
      </c>
      <c r="G93" s="74">
        <v>1</v>
      </c>
      <c r="H93" s="74">
        <v>8.5</v>
      </c>
      <c r="I93" s="75">
        <v>6160</v>
      </c>
      <c r="J93" s="75">
        <f t="shared" si="29"/>
        <v>523.6</v>
      </c>
      <c r="K93" s="75">
        <v>6800</v>
      </c>
      <c r="L93" s="76">
        <f t="shared" si="30"/>
        <v>3560.48</v>
      </c>
      <c r="M93" s="77">
        <v>0</v>
      </c>
      <c r="N93" s="77">
        <v>0</v>
      </c>
      <c r="O93" s="75">
        <f t="shared" ref="O93:O104" si="32">+M93*N93/100</f>
        <v>0</v>
      </c>
      <c r="P93" s="78">
        <f t="shared" ref="P93:P104" si="33">+O93*M93/1000</f>
        <v>0</v>
      </c>
    </row>
    <row r="94" spans="1:16" x14ac:dyDescent="0.25">
      <c r="A94" s="72">
        <f t="shared" si="31"/>
        <v>4</v>
      </c>
      <c r="B94" s="79" t="s">
        <v>256</v>
      </c>
      <c r="C94" s="79" t="s">
        <v>178</v>
      </c>
      <c r="D94" s="79" t="s">
        <v>172</v>
      </c>
      <c r="E94" s="79">
        <v>1.5</v>
      </c>
      <c r="F94" s="79" t="s">
        <v>257</v>
      </c>
      <c r="G94" s="79">
        <v>1</v>
      </c>
      <c r="H94" s="74">
        <v>9.3000000000000007</v>
      </c>
      <c r="I94" s="75">
        <v>6160</v>
      </c>
      <c r="J94" s="75">
        <f t="shared" si="29"/>
        <v>572.88000000000011</v>
      </c>
      <c r="K94" s="75">
        <v>6800</v>
      </c>
      <c r="L94" s="76">
        <f t="shared" si="30"/>
        <v>3895.5840000000007</v>
      </c>
      <c r="M94" s="77">
        <v>2500</v>
      </c>
      <c r="N94" s="77">
        <v>13</v>
      </c>
      <c r="O94" s="75">
        <f t="shared" si="32"/>
        <v>325</v>
      </c>
      <c r="P94" s="78">
        <f t="shared" si="33"/>
        <v>812.5</v>
      </c>
    </row>
    <row r="95" spans="1:16" x14ac:dyDescent="0.25">
      <c r="A95" s="72">
        <f t="shared" si="31"/>
        <v>5</v>
      </c>
      <c r="B95" s="79" t="s">
        <v>258</v>
      </c>
      <c r="C95" s="79" t="s">
        <v>181</v>
      </c>
      <c r="D95" s="79" t="s">
        <v>172</v>
      </c>
      <c r="E95" s="79">
        <v>1.5</v>
      </c>
      <c r="F95" s="79">
        <v>1.6</v>
      </c>
      <c r="G95" s="79">
        <v>1</v>
      </c>
      <c r="H95" s="74">
        <v>8.3000000000000007</v>
      </c>
      <c r="I95" s="75">
        <v>6160</v>
      </c>
      <c r="J95" s="75">
        <f t="shared" si="29"/>
        <v>511.28000000000009</v>
      </c>
      <c r="K95" s="75">
        <v>6800</v>
      </c>
      <c r="L95" s="76">
        <f t="shared" si="30"/>
        <v>3476.7040000000006</v>
      </c>
      <c r="M95" s="77">
        <v>2400</v>
      </c>
      <c r="N95" s="77">
        <v>10</v>
      </c>
      <c r="O95" s="75">
        <f t="shared" si="32"/>
        <v>240</v>
      </c>
      <c r="P95" s="78">
        <f t="shared" si="33"/>
        <v>576</v>
      </c>
    </row>
    <row r="96" spans="1:16" x14ac:dyDescent="0.25">
      <c r="A96" s="72">
        <f t="shared" si="31"/>
        <v>6</v>
      </c>
      <c r="B96" s="79" t="s">
        <v>259</v>
      </c>
      <c r="C96" s="79" t="s">
        <v>182</v>
      </c>
      <c r="D96" s="79" t="s">
        <v>172</v>
      </c>
      <c r="E96" s="79">
        <v>1.5</v>
      </c>
      <c r="F96" s="74">
        <v>1.5</v>
      </c>
      <c r="G96" s="79">
        <v>1</v>
      </c>
      <c r="H96" s="74">
        <v>8.3000000000000007</v>
      </c>
      <c r="I96" s="75">
        <v>6160</v>
      </c>
      <c r="J96" s="75">
        <f t="shared" si="29"/>
        <v>511.28000000000009</v>
      </c>
      <c r="K96" s="75">
        <v>6800</v>
      </c>
      <c r="L96" s="76">
        <f t="shared" si="30"/>
        <v>3476.7040000000006</v>
      </c>
      <c r="M96" s="77">
        <v>0</v>
      </c>
      <c r="N96" s="77">
        <v>0</v>
      </c>
      <c r="O96" s="75">
        <f t="shared" si="32"/>
        <v>0</v>
      </c>
      <c r="P96" s="78">
        <f t="shared" si="33"/>
        <v>0</v>
      </c>
    </row>
    <row r="97" spans="1:16" x14ac:dyDescent="0.25">
      <c r="A97" s="72">
        <f t="shared" si="31"/>
        <v>7</v>
      </c>
      <c r="B97" s="79" t="s">
        <v>260</v>
      </c>
      <c r="C97" s="79" t="s">
        <v>178</v>
      </c>
      <c r="D97" s="79" t="s">
        <v>172</v>
      </c>
      <c r="E97" s="79">
        <v>1.5</v>
      </c>
      <c r="F97" s="79">
        <v>1.5</v>
      </c>
      <c r="G97" s="79">
        <v>1</v>
      </c>
      <c r="H97" s="74">
        <v>9.3000000000000007</v>
      </c>
      <c r="I97" s="75">
        <v>6160</v>
      </c>
      <c r="J97" s="75">
        <f t="shared" si="29"/>
        <v>572.88000000000011</v>
      </c>
      <c r="K97" s="75">
        <v>6800</v>
      </c>
      <c r="L97" s="76">
        <f t="shared" si="30"/>
        <v>3895.5840000000007</v>
      </c>
      <c r="M97" s="77">
        <v>0</v>
      </c>
      <c r="N97" s="77">
        <v>0</v>
      </c>
      <c r="O97" s="75">
        <f t="shared" si="32"/>
        <v>0</v>
      </c>
      <c r="P97" s="78">
        <f t="shared" si="33"/>
        <v>0</v>
      </c>
    </row>
    <row r="98" spans="1:16" x14ac:dyDescent="0.25">
      <c r="A98" s="72">
        <f t="shared" si="31"/>
        <v>8</v>
      </c>
      <c r="B98" s="79" t="s">
        <v>261</v>
      </c>
      <c r="C98" s="79" t="s">
        <v>186</v>
      </c>
      <c r="D98" s="79" t="s">
        <v>172</v>
      </c>
      <c r="E98" s="79">
        <v>1.5</v>
      </c>
      <c r="F98" s="79">
        <v>1.5</v>
      </c>
      <c r="G98" s="79">
        <v>1</v>
      </c>
      <c r="H98" s="74">
        <v>8.5</v>
      </c>
      <c r="I98" s="75">
        <v>6160</v>
      </c>
      <c r="J98" s="75">
        <f t="shared" si="29"/>
        <v>523.6</v>
      </c>
      <c r="K98" s="75">
        <v>6800</v>
      </c>
      <c r="L98" s="76">
        <f t="shared" si="30"/>
        <v>3560.48</v>
      </c>
      <c r="M98" s="77">
        <v>0</v>
      </c>
      <c r="N98" s="77">
        <v>0</v>
      </c>
      <c r="O98" s="75">
        <f t="shared" si="32"/>
        <v>0</v>
      </c>
      <c r="P98" s="78">
        <f t="shared" si="33"/>
        <v>0</v>
      </c>
    </row>
    <row r="99" spans="1:16" x14ac:dyDescent="0.25">
      <c r="A99" s="72">
        <f t="shared" si="31"/>
        <v>9</v>
      </c>
      <c r="B99" s="79" t="s">
        <v>262</v>
      </c>
      <c r="C99" s="79" t="s">
        <v>186</v>
      </c>
      <c r="D99" s="79" t="s">
        <v>172</v>
      </c>
      <c r="E99" s="79">
        <v>1.5</v>
      </c>
      <c r="F99" s="79">
        <v>1.5</v>
      </c>
      <c r="G99" s="79">
        <v>1</v>
      </c>
      <c r="H99" s="74">
        <v>8.5</v>
      </c>
      <c r="I99" s="75">
        <v>6160</v>
      </c>
      <c r="J99" s="75">
        <f t="shared" si="29"/>
        <v>523.6</v>
      </c>
      <c r="K99" s="75">
        <v>6800</v>
      </c>
      <c r="L99" s="76">
        <f t="shared" si="30"/>
        <v>3560.48</v>
      </c>
      <c r="M99" s="77">
        <v>0</v>
      </c>
      <c r="N99" s="77">
        <v>0</v>
      </c>
      <c r="O99" s="75">
        <f t="shared" si="32"/>
        <v>0</v>
      </c>
      <c r="P99" s="78">
        <f t="shared" si="33"/>
        <v>0</v>
      </c>
    </row>
    <row r="100" spans="1:16" x14ac:dyDescent="0.25">
      <c r="A100" s="72">
        <f t="shared" si="31"/>
        <v>10</v>
      </c>
      <c r="B100" s="79" t="s">
        <v>263</v>
      </c>
      <c r="C100" s="79" t="s">
        <v>186</v>
      </c>
      <c r="D100" s="79" t="s">
        <v>172</v>
      </c>
      <c r="E100" s="79">
        <v>1.5</v>
      </c>
      <c r="F100" s="79">
        <v>1.5</v>
      </c>
      <c r="G100" s="79">
        <v>1</v>
      </c>
      <c r="H100" s="74">
        <v>8.5</v>
      </c>
      <c r="I100" s="75">
        <v>6160</v>
      </c>
      <c r="J100" s="75">
        <f t="shared" si="29"/>
        <v>523.6</v>
      </c>
      <c r="K100" s="75">
        <v>6800</v>
      </c>
      <c r="L100" s="76">
        <f t="shared" si="30"/>
        <v>3560.48</v>
      </c>
      <c r="M100" s="77">
        <v>0</v>
      </c>
      <c r="N100" s="77">
        <v>0</v>
      </c>
      <c r="O100" s="75">
        <f t="shared" si="32"/>
        <v>0</v>
      </c>
      <c r="P100" s="78">
        <f t="shared" si="33"/>
        <v>0</v>
      </c>
    </row>
    <row r="101" spans="1:16" x14ac:dyDescent="0.25">
      <c r="A101" s="72">
        <f t="shared" si="31"/>
        <v>11</v>
      </c>
      <c r="B101" s="79" t="s">
        <v>264</v>
      </c>
      <c r="C101" s="79" t="s">
        <v>182</v>
      </c>
      <c r="D101" s="79" t="s">
        <v>172</v>
      </c>
      <c r="E101" s="79">
        <v>1.5</v>
      </c>
      <c r="F101" s="79">
        <v>1.5</v>
      </c>
      <c r="G101" s="79">
        <v>1</v>
      </c>
      <c r="H101" s="74">
        <v>8.3000000000000007</v>
      </c>
      <c r="I101" s="75">
        <v>6160</v>
      </c>
      <c r="J101" s="75">
        <f t="shared" si="29"/>
        <v>511.28000000000009</v>
      </c>
      <c r="K101" s="75">
        <v>6800</v>
      </c>
      <c r="L101" s="76">
        <f t="shared" si="30"/>
        <v>3476.7040000000006</v>
      </c>
      <c r="M101" s="77">
        <v>0</v>
      </c>
      <c r="N101" s="77">
        <v>0</v>
      </c>
      <c r="O101" s="75">
        <f t="shared" si="32"/>
        <v>0</v>
      </c>
      <c r="P101" s="78">
        <f t="shared" si="33"/>
        <v>0</v>
      </c>
    </row>
    <row r="102" spans="1:16" x14ac:dyDescent="0.25">
      <c r="A102" s="72">
        <f t="shared" si="31"/>
        <v>12</v>
      </c>
      <c r="B102" s="79" t="s">
        <v>265</v>
      </c>
      <c r="C102" s="79" t="s">
        <v>186</v>
      </c>
      <c r="D102" s="79" t="s">
        <v>172</v>
      </c>
      <c r="E102" s="79">
        <v>1.5</v>
      </c>
      <c r="F102" s="79">
        <v>1.5</v>
      </c>
      <c r="G102" s="79">
        <v>1</v>
      </c>
      <c r="H102" s="74">
        <v>8.5</v>
      </c>
      <c r="I102" s="75">
        <v>6160</v>
      </c>
      <c r="J102" s="75">
        <f t="shared" si="29"/>
        <v>523.6</v>
      </c>
      <c r="K102" s="75">
        <v>6800</v>
      </c>
      <c r="L102" s="76">
        <f t="shared" si="30"/>
        <v>3560.48</v>
      </c>
      <c r="M102" s="77">
        <v>2500</v>
      </c>
      <c r="N102" s="77">
        <v>10</v>
      </c>
      <c r="O102" s="75">
        <f t="shared" si="32"/>
        <v>250</v>
      </c>
      <c r="P102" s="78">
        <f t="shared" si="33"/>
        <v>625</v>
      </c>
    </row>
    <row r="103" spans="1:16" x14ac:dyDescent="0.25">
      <c r="A103" s="72">
        <f t="shared" si="31"/>
        <v>13</v>
      </c>
      <c r="B103" s="79" t="s">
        <v>266</v>
      </c>
      <c r="C103" s="79" t="s">
        <v>186</v>
      </c>
      <c r="D103" s="79" t="s">
        <v>172</v>
      </c>
      <c r="E103" s="79">
        <v>1.5</v>
      </c>
      <c r="F103" s="79">
        <v>1.5</v>
      </c>
      <c r="G103" s="79">
        <v>1</v>
      </c>
      <c r="H103" s="74">
        <v>8.5</v>
      </c>
      <c r="I103" s="75">
        <v>6160</v>
      </c>
      <c r="J103" s="75">
        <f t="shared" si="29"/>
        <v>523.6</v>
      </c>
      <c r="K103" s="75">
        <v>6800</v>
      </c>
      <c r="L103" s="76">
        <f t="shared" si="30"/>
        <v>3560.48</v>
      </c>
      <c r="M103" s="77">
        <v>0</v>
      </c>
      <c r="N103" s="77">
        <v>0</v>
      </c>
      <c r="O103" s="75">
        <f t="shared" si="32"/>
        <v>0</v>
      </c>
      <c r="P103" s="78">
        <f t="shared" si="33"/>
        <v>0</v>
      </c>
    </row>
    <row r="104" spans="1:16" ht="15.75" thickBot="1" x14ac:dyDescent="0.3">
      <c r="A104" s="80">
        <f t="shared" si="31"/>
        <v>14</v>
      </c>
      <c r="B104" s="82" t="s">
        <v>267</v>
      </c>
      <c r="C104" s="82" t="s">
        <v>186</v>
      </c>
      <c r="D104" s="83" t="s">
        <v>172</v>
      </c>
      <c r="E104" s="83">
        <v>1.5</v>
      </c>
      <c r="F104" s="83">
        <v>1.5</v>
      </c>
      <c r="G104" s="82">
        <v>1</v>
      </c>
      <c r="H104" s="83">
        <v>8.5</v>
      </c>
      <c r="I104" s="84">
        <v>6160</v>
      </c>
      <c r="J104" s="84">
        <f t="shared" si="29"/>
        <v>523.6</v>
      </c>
      <c r="K104" s="84">
        <v>6800</v>
      </c>
      <c r="L104" s="85">
        <f t="shared" si="30"/>
        <v>3560.48</v>
      </c>
      <c r="M104" s="86">
        <v>0</v>
      </c>
      <c r="N104" s="86">
        <v>0</v>
      </c>
      <c r="O104" s="84">
        <f t="shared" si="32"/>
        <v>0</v>
      </c>
      <c r="P104" s="87">
        <f t="shared" si="33"/>
        <v>0</v>
      </c>
    </row>
    <row r="105" spans="1:16" ht="15.75" thickBot="1" x14ac:dyDescent="0.3">
      <c r="A105" s="226" t="s">
        <v>268</v>
      </c>
      <c r="B105" s="227"/>
      <c r="C105" s="57" t="s">
        <v>2</v>
      </c>
      <c r="D105" s="57" t="s">
        <v>163</v>
      </c>
      <c r="E105" s="57" t="s">
        <v>163</v>
      </c>
      <c r="F105" s="57" t="s">
        <v>163</v>
      </c>
      <c r="G105" s="57">
        <f>SUM(G106:G122)</f>
        <v>17</v>
      </c>
      <c r="H105" s="57" t="s">
        <v>163</v>
      </c>
      <c r="I105" s="62">
        <f t="shared" ref="I105:N105" si="34">SUM(I106:I122)</f>
        <v>115080</v>
      </c>
      <c r="J105" s="62">
        <f t="shared" si="34"/>
        <v>2898</v>
      </c>
      <c r="K105" s="62">
        <f t="shared" si="34"/>
        <v>22200</v>
      </c>
      <c r="L105" s="62">
        <f t="shared" si="34"/>
        <v>22307.040000000001</v>
      </c>
      <c r="M105" s="62">
        <f t="shared" si="34"/>
        <v>39200</v>
      </c>
      <c r="N105" s="62">
        <f t="shared" si="34"/>
        <v>140</v>
      </c>
      <c r="O105" s="62">
        <f>+SUM(O106:O122)</f>
        <v>9380</v>
      </c>
      <c r="P105" s="64">
        <f>+SUM(P106:P122)</f>
        <v>26264</v>
      </c>
    </row>
    <row r="106" spans="1:16" x14ac:dyDescent="0.25">
      <c r="A106" s="88">
        <v>1</v>
      </c>
      <c r="B106" s="228" t="s">
        <v>269</v>
      </c>
      <c r="C106" s="89" t="s">
        <v>175</v>
      </c>
      <c r="D106" s="89" t="s">
        <v>176</v>
      </c>
      <c r="E106" s="89">
        <v>1.5</v>
      </c>
      <c r="F106" s="89">
        <v>3.6</v>
      </c>
      <c r="G106" s="89">
        <v>1</v>
      </c>
      <c r="H106" s="89">
        <v>17</v>
      </c>
      <c r="I106" s="90">
        <v>7560</v>
      </c>
      <c r="J106" s="90">
        <f t="shared" ref="J106:J108" si="35">+I106*H106/100</f>
        <v>1285.2</v>
      </c>
      <c r="K106" s="90">
        <v>9200</v>
      </c>
      <c r="L106" s="91">
        <f>J106*K106/1000</f>
        <v>11823.84</v>
      </c>
      <c r="M106" s="92">
        <v>0</v>
      </c>
      <c r="N106" s="92">
        <v>0</v>
      </c>
      <c r="O106" s="90">
        <f>+M106*N106/100</f>
        <v>0</v>
      </c>
      <c r="P106" s="93">
        <f>+O106*M106/1000</f>
        <v>0</v>
      </c>
    </row>
    <row r="107" spans="1:16" x14ac:dyDescent="0.25">
      <c r="A107" s="72">
        <f>+A106+1</f>
        <v>2</v>
      </c>
      <c r="B107" s="229"/>
      <c r="C107" s="74" t="s">
        <v>270</v>
      </c>
      <c r="D107" s="74" t="s">
        <v>172</v>
      </c>
      <c r="E107" s="74">
        <v>1.5</v>
      </c>
      <c r="F107" s="74">
        <v>2.4</v>
      </c>
      <c r="G107" s="74">
        <v>1</v>
      </c>
      <c r="H107" s="74">
        <v>13.5</v>
      </c>
      <c r="I107" s="75">
        <v>6720</v>
      </c>
      <c r="J107" s="75">
        <f t="shared" si="35"/>
        <v>907.2</v>
      </c>
      <c r="K107" s="75">
        <v>6500</v>
      </c>
      <c r="L107" s="76">
        <f t="shared" ref="L107:L122" si="36">J107*K107/1000</f>
        <v>5896.8</v>
      </c>
      <c r="M107" s="77">
        <v>0</v>
      </c>
      <c r="N107" s="77">
        <v>0</v>
      </c>
      <c r="O107" s="75">
        <f>+M107*N107/100</f>
        <v>0</v>
      </c>
      <c r="P107" s="78">
        <f>+O107*M107/1000</f>
        <v>0</v>
      </c>
    </row>
    <row r="108" spans="1:16" x14ac:dyDescent="0.25">
      <c r="A108" s="72">
        <f t="shared" ref="A108:A122" si="37">+A107+1</f>
        <v>3</v>
      </c>
      <c r="B108" s="229"/>
      <c r="C108" s="74" t="s">
        <v>271</v>
      </c>
      <c r="D108" s="74" t="s">
        <v>172</v>
      </c>
      <c r="E108" s="74">
        <v>1.5</v>
      </c>
      <c r="F108" s="74">
        <v>1.8</v>
      </c>
      <c r="G108" s="74">
        <v>1</v>
      </c>
      <c r="H108" s="74">
        <v>10.5</v>
      </c>
      <c r="I108" s="75">
        <v>6720</v>
      </c>
      <c r="J108" s="75">
        <f t="shared" si="35"/>
        <v>705.6</v>
      </c>
      <c r="K108" s="75">
        <v>6500</v>
      </c>
      <c r="L108" s="76">
        <f t="shared" si="36"/>
        <v>4586.3999999999996</v>
      </c>
      <c r="M108" s="77">
        <v>0</v>
      </c>
      <c r="N108" s="77">
        <v>0</v>
      </c>
      <c r="O108" s="75">
        <f t="shared" ref="O108" si="38">+M108*N108/100</f>
        <v>0</v>
      </c>
      <c r="P108" s="78">
        <f t="shared" ref="P108:P122" si="39">+O108*M108/1000</f>
        <v>0</v>
      </c>
    </row>
    <row r="109" spans="1:16" x14ac:dyDescent="0.25">
      <c r="A109" s="72">
        <f t="shared" si="37"/>
        <v>4</v>
      </c>
      <c r="B109" s="79" t="s">
        <v>272</v>
      </c>
      <c r="C109" s="79" t="s">
        <v>178</v>
      </c>
      <c r="D109" s="79" t="s">
        <v>172</v>
      </c>
      <c r="E109" s="79">
        <v>1.5</v>
      </c>
      <c r="F109" s="79">
        <v>1.5</v>
      </c>
      <c r="G109" s="79">
        <v>1</v>
      </c>
      <c r="H109" s="74">
        <v>10</v>
      </c>
      <c r="I109" s="75">
        <v>6720</v>
      </c>
      <c r="J109" s="75">
        <v>0</v>
      </c>
      <c r="K109" s="75">
        <v>0</v>
      </c>
      <c r="L109" s="76">
        <f t="shared" si="36"/>
        <v>0</v>
      </c>
      <c r="M109" s="77">
        <v>2800</v>
      </c>
      <c r="N109" s="77">
        <v>10</v>
      </c>
      <c r="O109" s="75">
        <v>670</v>
      </c>
      <c r="P109" s="78">
        <f t="shared" si="39"/>
        <v>1876</v>
      </c>
    </row>
    <row r="110" spans="1:16" x14ac:dyDescent="0.25">
      <c r="A110" s="72">
        <f t="shared" si="37"/>
        <v>5</v>
      </c>
      <c r="B110" s="79" t="s">
        <v>273</v>
      </c>
      <c r="C110" s="79" t="s">
        <v>186</v>
      </c>
      <c r="D110" s="79" t="s">
        <v>172</v>
      </c>
      <c r="E110" s="79">
        <v>1.5</v>
      </c>
      <c r="F110" s="79">
        <v>1.5</v>
      </c>
      <c r="G110" s="79">
        <v>1</v>
      </c>
      <c r="H110" s="74">
        <v>10</v>
      </c>
      <c r="I110" s="75">
        <v>6720</v>
      </c>
      <c r="J110" s="75">
        <v>0</v>
      </c>
      <c r="K110" s="75">
        <v>0</v>
      </c>
      <c r="L110" s="76">
        <f t="shared" si="36"/>
        <v>0</v>
      </c>
      <c r="M110" s="77">
        <v>2800</v>
      </c>
      <c r="N110" s="77">
        <v>10</v>
      </c>
      <c r="O110" s="75">
        <v>670</v>
      </c>
      <c r="P110" s="78">
        <f t="shared" si="39"/>
        <v>1876</v>
      </c>
    </row>
    <row r="111" spans="1:16" x14ac:dyDescent="0.25">
      <c r="A111" s="72">
        <f t="shared" si="37"/>
        <v>6</v>
      </c>
      <c r="B111" s="79" t="s">
        <v>274</v>
      </c>
      <c r="C111" s="79" t="s">
        <v>186</v>
      </c>
      <c r="D111" s="79" t="s">
        <v>172</v>
      </c>
      <c r="E111" s="79">
        <v>1.5</v>
      </c>
      <c r="F111" s="79">
        <v>1.5</v>
      </c>
      <c r="G111" s="79">
        <v>1</v>
      </c>
      <c r="H111" s="74">
        <v>10</v>
      </c>
      <c r="I111" s="75">
        <v>6720</v>
      </c>
      <c r="J111" s="75">
        <v>0</v>
      </c>
      <c r="K111" s="75">
        <v>0</v>
      </c>
      <c r="L111" s="76">
        <f t="shared" si="36"/>
        <v>0</v>
      </c>
      <c r="M111" s="77">
        <v>2800</v>
      </c>
      <c r="N111" s="77">
        <v>10</v>
      </c>
      <c r="O111" s="75">
        <v>670</v>
      </c>
      <c r="P111" s="78">
        <f t="shared" si="39"/>
        <v>1876</v>
      </c>
    </row>
    <row r="112" spans="1:16" x14ac:dyDescent="0.25">
      <c r="A112" s="72">
        <f t="shared" si="37"/>
        <v>7</v>
      </c>
      <c r="B112" s="79" t="s">
        <v>275</v>
      </c>
      <c r="C112" s="79" t="s">
        <v>186</v>
      </c>
      <c r="D112" s="79" t="s">
        <v>172</v>
      </c>
      <c r="E112" s="79">
        <v>1.5</v>
      </c>
      <c r="F112" s="79">
        <v>1.5</v>
      </c>
      <c r="G112" s="79">
        <v>1</v>
      </c>
      <c r="H112" s="74">
        <v>10</v>
      </c>
      <c r="I112" s="75">
        <v>6720</v>
      </c>
      <c r="J112" s="75">
        <v>0</v>
      </c>
      <c r="K112" s="75">
        <v>0</v>
      </c>
      <c r="L112" s="76">
        <f t="shared" si="36"/>
        <v>0</v>
      </c>
      <c r="M112" s="77">
        <v>2800</v>
      </c>
      <c r="N112" s="77">
        <v>10</v>
      </c>
      <c r="O112" s="75">
        <v>670</v>
      </c>
      <c r="P112" s="78">
        <f t="shared" si="39"/>
        <v>1876</v>
      </c>
    </row>
    <row r="113" spans="1:16" x14ac:dyDescent="0.25">
      <c r="A113" s="72">
        <f t="shared" si="37"/>
        <v>8</v>
      </c>
      <c r="B113" s="79" t="s">
        <v>276</v>
      </c>
      <c r="C113" s="79" t="s">
        <v>186</v>
      </c>
      <c r="D113" s="79" t="s">
        <v>172</v>
      </c>
      <c r="E113" s="79">
        <v>1.5</v>
      </c>
      <c r="F113" s="79">
        <v>1.5</v>
      </c>
      <c r="G113" s="79">
        <v>1</v>
      </c>
      <c r="H113" s="74">
        <v>10</v>
      </c>
      <c r="I113" s="75">
        <v>6720</v>
      </c>
      <c r="J113" s="75">
        <v>0</v>
      </c>
      <c r="K113" s="75">
        <v>0</v>
      </c>
      <c r="L113" s="76">
        <f t="shared" si="36"/>
        <v>0</v>
      </c>
      <c r="M113" s="77">
        <v>2800</v>
      </c>
      <c r="N113" s="77">
        <v>10</v>
      </c>
      <c r="O113" s="75">
        <v>670</v>
      </c>
      <c r="P113" s="78">
        <f t="shared" si="39"/>
        <v>1876</v>
      </c>
    </row>
    <row r="114" spans="1:16" x14ac:dyDescent="0.25">
      <c r="A114" s="72">
        <f t="shared" si="37"/>
        <v>9</v>
      </c>
      <c r="B114" s="79" t="s">
        <v>277</v>
      </c>
      <c r="C114" s="79" t="s">
        <v>186</v>
      </c>
      <c r="D114" s="79" t="s">
        <v>172</v>
      </c>
      <c r="E114" s="79">
        <v>1.5</v>
      </c>
      <c r="F114" s="79">
        <v>1.5</v>
      </c>
      <c r="G114" s="79">
        <v>1</v>
      </c>
      <c r="H114" s="74">
        <v>10</v>
      </c>
      <c r="I114" s="75">
        <v>6720</v>
      </c>
      <c r="J114" s="75">
        <v>0</v>
      </c>
      <c r="K114" s="75">
        <v>0</v>
      </c>
      <c r="L114" s="76">
        <f t="shared" si="36"/>
        <v>0</v>
      </c>
      <c r="M114" s="77">
        <v>2800</v>
      </c>
      <c r="N114" s="77">
        <v>10</v>
      </c>
      <c r="O114" s="75">
        <v>670</v>
      </c>
      <c r="P114" s="78">
        <f t="shared" si="39"/>
        <v>1876</v>
      </c>
    </row>
    <row r="115" spans="1:16" x14ac:dyDescent="0.25">
      <c r="A115" s="72">
        <f t="shared" si="37"/>
        <v>10</v>
      </c>
      <c r="B115" s="79" t="s">
        <v>278</v>
      </c>
      <c r="C115" s="79" t="s">
        <v>186</v>
      </c>
      <c r="D115" s="79" t="s">
        <v>172</v>
      </c>
      <c r="E115" s="79">
        <v>1.5</v>
      </c>
      <c r="F115" s="79">
        <v>1.5</v>
      </c>
      <c r="G115" s="79">
        <v>1</v>
      </c>
      <c r="H115" s="74">
        <v>10</v>
      </c>
      <c r="I115" s="75">
        <v>6720</v>
      </c>
      <c r="J115" s="75">
        <v>0</v>
      </c>
      <c r="K115" s="75">
        <v>0</v>
      </c>
      <c r="L115" s="76">
        <f t="shared" si="36"/>
        <v>0</v>
      </c>
      <c r="M115" s="77">
        <v>2800</v>
      </c>
      <c r="N115" s="77">
        <v>10</v>
      </c>
      <c r="O115" s="75">
        <v>670</v>
      </c>
      <c r="P115" s="78">
        <f t="shared" si="39"/>
        <v>1876</v>
      </c>
    </row>
    <row r="116" spans="1:16" x14ac:dyDescent="0.25">
      <c r="A116" s="72">
        <f t="shared" si="37"/>
        <v>11</v>
      </c>
      <c r="B116" s="79" t="s">
        <v>279</v>
      </c>
      <c r="C116" s="79" t="s">
        <v>186</v>
      </c>
      <c r="D116" s="79" t="s">
        <v>172</v>
      </c>
      <c r="E116" s="79">
        <v>1.5</v>
      </c>
      <c r="F116" s="79">
        <v>1.5</v>
      </c>
      <c r="G116" s="79">
        <v>1</v>
      </c>
      <c r="H116" s="74">
        <v>10</v>
      </c>
      <c r="I116" s="75">
        <v>6720</v>
      </c>
      <c r="J116" s="75">
        <v>0</v>
      </c>
      <c r="K116" s="75">
        <v>0</v>
      </c>
      <c r="L116" s="76">
        <f t="shared" si="36"/>
        <v>0</v>
      </c>
      <c r="M116" s="77">
        <v>2800</v>
      </c>
      <c r="N116" s="77">
        <v>10</v>
      </c>
      <c r="O116" s="75">
        <v>670</v>
      </c>
      <c r="P116" s="78">
        <f t="shared" si="39"/>
        <v>1876</v>
      </c>
    </row>
    <row r="117" spans="1:16" x14ac:dyDescent="0.25">
      <c r="A117" s="72">
        <f t="shared" si="37"/>
        <v>12</v>
      </c>
      <c r="B117" s="79" t="s">
        <v>280</v>
      </c>
      <c r="C117" s="79" t="s">
        <v>186</v>
      </c>
      <c r="D117" s="79" t="s">
        <v>172</v>
      </c>
      <c r="E117" s="79">
        <v>1.5</v>
      </c>
      <c r="F117" s="79">
        <v>1.5</v>
      </c>
      <c r="G117" s="79">
        <v>1</v>
      </c>
      <c r="H117" s="74">
        <v>10</v>
      </c>
      <c r="I117" s="75">
        <v>6720</v>
      </c>
      <c r="J117" s="75">
        <v>0</v>
      </c>
      <c r="K117" s="75">
        <v>0</v>
      </c>
      <c r="L117" s="76">
        <f t="shared" si="36"/>
        <v>0</v>
      </c>
      <c r="M117" s="77">
        <v>2800</v>
      </c>
      <c r="N117" s="77">
        <v>10</v>
      </c>
      <c r="O117" s="75">
        <v>670</v>
      </c>
      <c r="P117" s="78">
        <f t="shared" si="39"/>
        <v>1876</v>
      </c>
    </row>
    <row r="118" spans="1:16" x14ac:dyDescent="0.25">
      <c r="A118" s="72">
        <f t="shared" si="37"/>
        <v>13</v>
      </c>
      <c r="B118" s="79" t="s">
        <v>281</v>
      </c>
      <c r="C118" s="79" t="s">
        <v>186</v>
      </c>
      <c r="D118" s="79" t="s">
        <v>172</v>
      </c>
      <c r="E118" s="79">
        <v>1.5</v>
      </c>
      <c r="F118" s="79">
        <v>1.5</v>
      </c>
      <c r="G118" s="79">
        <v>1</v>
      </c>
      <c r="H118" s="74">
        <v>10</v>
      </c>
      <c r="I118" s="75">
        <v>6720</v>
      </c>
      <c r="J118" s="75">
        <v>0</v>
      </c>
      <c r="K118" s="75">
        <v>0</v>
      </c>
      <c r="L118" s="76">
        <f t="shared" si="36"/>
        <v>0</v>
      </c>
      <c r="M118" s="77">
        <v>2800</v>
      </c>
      <c r="N118" s="77">
        <v>10</v>
      </c>
      <c r="O118" s="75">
        <v>670</v>
      </c>
      <c r="P118" s="78">
        <f t="shared" si="39"/>
        <v>1876</v>
      </c>
    </row>
    <row r="119" spans="1:16" x14ac:dyDescent="0.25">
      <c r="A119" s="72">
        <f t="shared" si="37"/>
        <v>14</v>
      </c>
      <c r="B119" s="79" t="s">
        <v>282</v>
      </c>
      <c r="C119" s="79" t="s">
        <v>178</v>
      </c>
      <c r="D119" s="79" t="s">
        <v>172</v>
      </c>
      <c r="E119" s="79">
        <v>1.5</v>
      </c>
      <c r="F119" s="79">
        <v>1.5</v>
      </c>
      <c r="G119" s="79">
        <v>1</v>
      </c>
      <c r="H119" s="74">
        <v>10</v>
      </c>
      <c r="I119" s="75">
        <v>6720</v>
      </c>
      <c r="J119" s="75">
        <v>0</v>
      </c>
      <c r="K119" s="75">
        <v>0</v>
      </c>
      <c r="L119" s="76">
        <f t="shared" si="36"/>
        <v>0</v>
      </c>
      <c r="M119" s="77">
        <v>2800</v>
      </c>
      <c r="N119" s="77">
        <v>10</v>
      </c>
      <c r="O119" s="75">
        <v>670</v>
      </c>
      <c r="P119" s="78">
        <f t="shared" si="39"/>
        <v>1876</v>
      </c>
    </row>
    <row r="120" spans="1:16" x14ac:dyDescent="0.25">
      <c r="A120" s="72">
        <f t="shared" si="37"/>
        <v>15</v>
      </c>
      <c r="B120" s="79" t="s">
        <v>283</v>
      </c>
      <c r="C120" s="79" t="s">
        <v>186</v>
      </c>
      <c r="D120" s="79" t="s">
        <v>172</v>
      </c>
      <c r="E120" s="79">
        <v>1.5</v>
      </c>
      <c r="F120" s="79">
        <v>1.5</v>
      </c>
      <c r="G120" s="79">
        <v>1</v>
      </c>
      <c r="H120" s="74">
        <v>10</v>
      </c>
      <c r="I120" s="75">
        <v>6720</v>
      </c>
      <c r="J120" s="75">
        <v>0</v>
      </c>
      <c r="K120" s="75">
        <v>0</v>
      </c>
      <c r="L120" s="76">
        <f t="shared" si="36"/>
        <v>0</v>
      </c>
      <c r="M120" s="77">
        <v>2800</v>
      </c>
      <c r="N120" s="77">
        <v>10</v>
      </c>
      <c r="O120" s="75">
        <v>670</v>
      </c>
      <c r="P120" s="78">
        <f t="shared" si="39"/>
        <v>1876</v>
      </c>
    </row>
    <row r="121" spans="1:16" x14ac:dyDescent="0.25">
      <c r="A121" s="72">
        <f t="shared" si="37"/>
        <v>16</v>
      </c>
      <c r="B121" s="79" t="s">
        <v>284</v>
      </c>
      <c r="C121" s="79" t="s">
        <v>178</v>
      </c>
      <c r="D121" s="79" t="s">
        <v>172</v>
      </c>
      <c r="E121" s="79">
        <v>1.5</v>
      </c>
      <c r="F121" s="79">
        <v>1.5</v>
      </c>
      <c r="G121" s="79">
        <v>1</v>
      </c>
      <c r="H121" s="74">
        <v>10</v>
      </c>
      <c r="I121" s="75">
        <v>6720</v>
      </c>
      <c r="J121" s="75">
        <v>0</v>
      </c>
      <c r="K121" s="75">
        <v>0</v>
      </c>
      <c r="L121" s="76">
        <f t="shared" si="36"/>
        <v>0</v>
      </c>
      <c r="M121" s="77">
        <v>2800</v>
      </c>
      <c r="N121" s="77">
        <v>10</v>
      </c>
      <c r="O121" s="75">
        <v>670</v>
      </c>
      <c r="P121" s="78">
        <f t="shared" si="39"/>
        <v>1876</v>
      </c>
    </row>
    <row r="122" spans="1:16" ht="15.75" thickBot="1" x14ac:dyDescent="0.3">
      <c r="A122" s="80">
        <f t="shared" si="37"/>
        <v>17</v>
      </c>
      <c r="B122" s="82" t="s">
        <v>285</v>
      </c>
      <c r="C122" s="82" t="s">
        <v>178</v>
      </c>
      <c r="D122" s="82" t="s">
        <v>172</v>
      </c>
      <c r="E122" s="82">
        <v>1.5</v>
      </c>
      <c r="F122" s="82">
        <v>1.5</v>
      </c>
      <c r="G122" s="82">
        <v>1</v>
      </c>
      <c r="H122" s="83">
        <v>10</v>
      </c>
      <c r="I122" s="84">
        <v>6720</v>
      </c>
      <c r="J122" s="84">
        <v>0</v>
      </c>
      <c r="K122" s="84">
        <v>0</v>
      </c>
      <c r="L122" s="85">
        <f t="shared" si="36"/>
        <v>0</v>
      </c>
      <c r="M122" s="86">
        <v>2800</v>
      </c>
      <c r="N122" s="86">
        <v>10</v>
      </c>
      <c r="O122" s="84">
        <v>670</v>
      </c>
      <c r="P122" s="87">
        <f t="shared" si="39"/>
        <v>1876</v>
      </c>
    </row>
    <row r="123" spans="1:16" ht="15.75" thickBot="1" x14ac:dyDescent="0.3">
      <c r="A123" s="226" t="s">
        <v>286</v>
      </c>
      <c r="B123" s="227"/>
      <c r="C123" s="57" t="s">
        <v>2</v>
      </c>
      <c r="D123" s="57" t="s">
        <v>163</v>
      </c>
      <c r="E123" s="57" t="s">
        <v>163</v>
      </c>
      <c r="F123" s="57" t="s">
        <v>163</v>
      </c>
      <c r="G123" s="57">
        <f>SUM(G124:G142)</f>
        <v>19</v>
      </c>
      <c r="H123" s="57" t="s">
        <v>163</v>
      </c>
      <c r="I123" s="62">
        <f t="shared" ref="I123:N123" si="40">SUM(I124:I142)</f>
        <v>128520</v>
      </c>
      <c r="J123" s="62">
        <f t="shared" si="40"/>
        <v>13325.874545454541</v>
      </c>
      <c r="K123" s="62">
        <f t="shared" si="40"/>
        <v>123500</v>
      </c>
      <c r="L123" s="62">
        <f t="shared" si="40"/>
        <v>86618.18454545454</v>
      </c>
      <c r="M123" s="62">
        <f t="shared" si="40"/>
        <v>0</v>
      </c>
      <c r="N123" s="62">
        <f t="shared" si="40"/>
        <v>0</v>
      </c>
      <c r="O123" s="62">
        <f>+SUM(O124:O142)</f>
        <v>0</v>
      </c>
      <c r="P123" s="64">
        <f>+SUM(P124:P142)</f>
        <v>0</v>
      </c>
    </row>
    <row r="124" spans="1:16" x14ac:dyDescent="0.25">
      <c r="A124" s="88">
        <v>1</v>
      </c>
      <c r="B124" s="228" t="s">
        <v>287</v>
      </c>
      <c r="C124" s="89" t="s">
        <v>288</v>
      </c>
      <c r="D124" s="89" t="s">
        <v>176</v>
      </c>
      <c r="E124" s="89">
        <v>1.5</v>
      </c>
      <c r="F124" s="89">
        <v>3.6</v>
      </c>
      <c r="G124" s="89">
        <v>1</v>
      </c>
      <c r="H124" s="89">
        <v>11.8</v>
      </c>
      <c r="I124" s="120">
        <v>7560</v>
      </c>
      <c r="J124" s="90">
        <v>892.08</v>
      </c>
      <c r="K124" s="90">
        <v>6500</v>
      </c>
      <c r="L124" s="91">
        <f>+J124*K124/1000</f>
        <v>5798.52</v>
      </c>
      <c r="M124" s="92">
        <v>0</v>
      </c>
      <c r="N124" s="92">
        <v>0</v>
      </c>
      <c r="O124" s="90">
        <f>+M124*N124/100</f>
        <v>0</v>
      </c>
      <c r="P124" s="93">
        <f>+O124*M124/1000</f>
        <v>0</v>
      </c>
    </row>
    <row r="125" spans="1:16" x14ac:dyDescent="0.25">
      <c r="A125" s="72">
        <v>2</v>
      </c>
      <c r="B125" s="229"/>
      <c r="C125" s="74" t="s">
        <v>289</v>
      </c>
      <c r="D125" s="74" t="s">
        <v>172</v>
      </c>
      <c r="E125" s="74">
        <v>1.5</v>
      </c>
      <c r="F125" s="74">
        <v>1.5</v>
      </c>
      <c r="G125" s="74">
        <v>1</v>
      </c>
      <c r="H125" s="74">
        <v>9.8000000000000007</v>
      </c>
      <c r="I125" s="121">
        <v>6720</v>
      </c>
      <c r="J125" s="75">
        <v>658.56</v>
      </c>
      <c r="K125" s="75">
        <v>6500</v>
      </c>
      <c r="L125" s="76">
        <f t="shared" ref="L125:L142" si="41">+J125*K125/1000</f>
        <v>4280.6400000000003</v>
      </c>
      <c r="M125" s="77">
        <v>0</v>
      </c>
      <c r="N125" s="77">
        <v>0</v>
      </c>
      <c r="O125" s="75">
        <f>+M125*N125/100</f>
        <v>0</v>
      </c>
      <c r="P125" s="78">
        <f>+O125*M125/1000</f>
        <v>0</v>
      </c>
    </row>
    <row r="126" spans="1:16" x14ac:dyDescent="0.25">
      <c r="A126" s="72">
        <v>3</v>
      </c>
      <c r="B126" s="229"/>
      <c r="C126" s="74" t="s">
        <v>289</v>
      </c>
      <c r="D126" s="74" t="s">
        <v>172</v>
      </c>
      <c r="E126" s="74">
        <v>1.5</v>
      </c>
      <c r="F126" s="74">
        <v>1.5</v>
      </c>
      <c r="G126" s="74">
        <v>1</v>
      </c>
      <c r="H126" s="74">
        <v>9.8000000000000007</v>
      </c>
      <c r="I126" s="121">
        <v>6720</v>
      </c>
      <c r="J126" s="75">
        <v>658.5545454545454</v>
      </c>
      <c r="K126" s="75">
        <v>6500</v>
      </c>
      <c r="L126" s="76">
        <f t="shared" si="41"/>
        <v>4280.6045454545447</v>
      </c>
      <c r="M126" s="77">
        <v>0</v>
      </c>
      <c r="N126" s="77">
        <v>0</v>
      </c>
      <c r="O126" s="75">
        <f t="shared" ref="O126:O142" si="42">+M126*N126/100</f>
        <v>0</v>
      </c>
      <c r="P126" s="78">
        <f t="shared" ref="P126:P142" si="43">+O126*M126/1000</f>
        <v>0</v>
      </c>
    </row>
    <row r="127" spans="1:16" x14ac:dyDescent="0.25">
      <c r="A127" s="72">
        <v>4</v>
      </c>
      <c r="B127" s="122" t="s">
        <v>290</v>
      </c>
      <c r="C127" s="79" t="s">
        <v>291</v>
      </c>
      <c r="D127" s="79" t="s">
        <v>172</v>
      </c>
      <c r="E127" s="79">
        <v>1.5</v>
      </c>
      <c r="F127" s="94">
        <v>2.4</v>
      </c>
      <c r="G127" s="79">
        <v>1</v>
      </c>
      <c r="H127" s="74">
        <v>16</v>
      </c>
      <c r="I127" s="121">
        <v>6720</v>
      </c>
      <c r="J127" s="75">
        <v>1077</v>
      </c>
      <c r="K127" s="75">
        <v>6500</v>
      </c>
      <c r="L127" s="76">
        <f t="shared" si="41"/>
        <v>7000.5</v>
      </c>
      <c r="M127" s="77">
        <v>0</v>
      </c>
      <c r="N127" s="77">
        <v>0</v>
      </c>
      <c r="O127" s="75">
        <f t="shared" si="42"/>
        <v>0</v>
      </c>
      <c r="P127" s="78">
        <f t="shared" si="43"/>
        <v>0</v>
      </c>
    </row>
    <row r="128" spans="1:16" x14ac:dyDescent="0.25">
      <c r="A128" s="72">
        <v>5</v>
      </c>
      <c r="B128" s="122" t="s">
        <v>292</v>
      </c>
      <c r="C128" s="79" t="s">
        <v>215</v>
      </c>
      <c r="D128" s="79" t="s">
        <v>172</v>
      </c>
      <c r="E128" s="79">
        <v>1.5</v>
      </c>
      <c r="F128" s="74">
        <v>1.5</v>
      </c>
      <c r="G128" s="79">
        <v>1</v>
      </c>
      <c r="H128" s="74">
        <v>9.8000000000000007</v>
      </c>
      <c r="I128" s="121">
        <v>6720</v>
      </c>
      <c r="J128" s="75">
        <v>658.56</v>
      </c>
      <c r="K128" s="75">
        <v>6500</v>
      </c>
      <c r="L128" s="76">
        <f t="shared" si="41"/>
        <v>4280.6400000000003</v>
      </c>
      <c r="M128" s="77">
        <v>0</v>
      </c>
      <c r="N128" s="77">
        <v>0</v>
      </c>
      <c r="O128" s="75">
        <f t="shared" si="42"/>
        <v>0</v>
      </c>
      <c r="P128" s="78">
        <f t="shared" si="43"/>
        <v>0</v>
      </c>
    </row>
    <row r="129" spans="1:16" x14ac:dyDescent="0.25">
      <c r="A129" s="72">
        <v>6</v>
      </c>
      <c r="B129" s="122" t="s">
        <v>293</v>
      </c>
      <c r="C129" s="79" t="s">
        <v>294</v>
      </c>
      <c r="D129" s="79" t="s">
        <v>172</v>
      </c>
      <c r="E129" s="79">
        <v>1.5</v>
      </c>
      <c r="F129" s="94">
        <v>1.6</v>
      </c>
      <c r="G129" s="79">
        <v>1</v>
      </c>
      <c r="H129" s="74">
        <v>11</v>
      </c>
      <c r="I129" s="121">
        <v>6720</v>
      </c>
      <c r="J129" s="75">
        <v>739.2</v>
      </c>
      <c r="K129" s="75">
        <v>6500</v>
      </c>
      <c r="L129" s="76">
        <f t="shared" si="41"/>
        <v>4804.8</v>
      </c>
      <c r="M129" s="77">
        <v>0</v>
      </c>
      <c r="N129" s="77">
        <v>0</v>
      </c>
      <c r="O129" s="75">
        <f t="shared" si="42"/>
        <v>0</v>
      </c>
      <c r="P129" s="78">
        <f t="shared" si="43"/>
        <v>0</v>
      </c>
    </row>
    <row r="130" spans="1:16" x14ac:dyDescent="0.25">
      <c r="A130" s="72">
        <v>7</v>
      </c>
      <c r="B130" s="122" t="s">
        <v>295</v>
      </c>
      <c r="C130" s="79" t="s">
        <v>215</v>
      </c>
      <c r="D130" s="79" t="s">
        <v>172</v>
      </c>
      <c r="E130" s="79">
        <v>1.5</v>
      </c>
      <c r="F130" s="74">
        <v>1.5</v>
      </c>
      <c r="G130" s="79">
        <v>1</v>
      </c>
      <c r="H130" s="74">
        <v>9.8000000000000007</v>
      </c>
      <c r="I130" s="121">
        <v>6720</v>
      </c>
      <c r="J130" s="75">
        <v>658.56</v>
      </c>
      <c r="K130" s="75">
        <v>6500</v>
      </c>
      <c r="L130" s="76">
        <f t="shared" si="41"/>
        <v>4280.6400000000003</v>
      </c>
      <c r="M130" s="77">
        <v>0</v>
      </c>
      <c r="N130" s="77">
        <v>0</v>
      </c>
      <c r="O130" s="75">
        <f t="shared" si="42"/>
        <v>0</v>
      </c>
      <c r="P130" s="78">
        <f t="shared" si="43"/>
        <v>0</v>
      </c>
    </row>
    <row r="131" spans="1:16" x14ac:dyDescent="0.25">
      <c r="A131" s="72">
        <v>8</v>
      </c>
      <c r="B131" s="122" t="s">
        <v>296</v>
      </c>
      <c r="C131" s="79" t="s">
        <v>294</v>
      </c>
      <c r="D131" s="79" t="s">
        <v>172</v>
      </c>
      <c r="E131" s="79">
        <v>1.5</v>
      </c>
      <c r="F131" s="74">
        <v>1.6</v>
      </c>
      <c r="G131" s="79">
        <v>1</v>
      </c>
      <c r="H131" s="74">
        <v>11</v>
      </c>
      <c r="I131" s="121">
        <v>6720</v>
      </c>
      <c r="J131" s="75">
        <v>739.2</v>
      </c>
      <c r="K131" s="75">
        <v>6500</v>
      </c>
      <c r="L131" s="76">
        <f t="shared" si="41"/>
        <v>4804.8</v>
      </c>
      <c r="M131" s="77">
        <v>0</v>
      </c>
      <c r="N131" s="77">
        <v>0</v>
      </c>
      <c r="O131" s="75">
        <f t="shared" si="42"/>
        <v>0</v>
      </c>
      <c r="P131" s="78">
        <f t="shared" si="43"/>
        <v>0</v>
      </c>
    </row>
    <row r="132" spans="1:16" x14ac:dyDescent="0.25">
      <c r="A132" s="72">
        <v>9</v>
      </c>
      <c r="B132" s="122" t="s">
        <v>297</v>
      </c>
      <c r="C132" s="79" t="s">
        <v>215</v>
      </c>
      <c r="D132" s="79" t="s">
        <v>172</v>
      </c>
      <c r="E132" s="79">
        <v>1.5</v>
      </c>
      <c r="F132" s="74">
        <v>1.5</v>
      </c>
      <c r="G132" s="79">
        <v>1</v>
      </c>
      <c r="H132" s="74">
        <v>9.8000000000000007</v>
      </c>
      <c r="I132" s="121">
        <v>6720</v>
      </c>
      <c r="J132" s="75">
        <v>658.56</v>
      </c>
      <c r="K132" s="75">
        <v>6500</v>
      </c>
      <c r="L132" s="76">
        <f t="shared" si="41"/>
        <v>4280.6400000000003</v>
      </c>
      <c r="M132" s="77">
        <v>0</v>
      </c>
      <c r="N132" s="77">
        <v>0</v>
      </c>
      <c r="O132" s="75">
        <f t="shared" si="42"/>
        <v>0</v>
      </c>
      <c r="P132" s="78">
        <f t="shared" si="43"/>
        <v>0</v>
      </c>
    </row>
    <row r="133" spans="1:16" x14ac:dyDescent="0.25">
      <c r="A133" s="72">
        <v>10</v>
      </c>
      <c r="B133" s="122" t="s">
        <v>298</v>
      </c>
      <c r="C133" s="79" t="s">
        <v>215</v>
      </c>
      <c r="D133" s="79" t="s">
        <v>172</v>
      </c>
      <c r="E133" s="79">
        <v>1.5</v>
      </c>
      <c r="F133" s="74">
        <v>1.5</v>
      </c>
      <c r="G133" s="79">
        <v>1</v>
      </c>
      <c r="H133" s="74">
        <v>9.8000000000000007</v>
      </c>
      <c r="I133" s="121">
        <v>6720</v>
      </c>
      <c r="J133" s="75">
        <v>658.56</v>
      </c>
      <c r="K133" s="75">
        <v>6500</v>
      </c>
      <c r="L133" s="76">
        <f t="shared" si="41"/>
        <v>4280.6400000000003</v>
      </c>
      <c r="M133" s="77">
        <v>0</v>
      </c>
      <c r="N133" s="77">
        <v>0</v>
      </c>
      <c r="O133" s="75">
        <f t="shared" si="42"/>
        <v>0</v>
      </c>
      <c r="P133" s="78">
        <f t="shared" si="43"/>
        <v>0</v>
      </c>
    </row>
    <row r="134" spans="1:16" x14ac:dyDescent="0.25">
      <c r="A134" s="72">
        <v>11</v>
      </c>
      <c r="B134" s="122" t="s">
        <v>299</v>
      </c>
      <c r="C134" s="79" t="s">
        <v>215</v>
      </c>
      <c r="D134" s="79" t="s">
        <v>172</v>
      </c>
      <c r="E134" s="79">
        <v>1.5</v>
      </c>
      <c r="F134" s="74">
        <v>1.5</v>
      </c>
      <c r="G134" s="79">
        <v>1</v>
      </c>
      <c r="H134" s="74">
        <v>9.8000000000000007</v>
      </c>
      <c r="I134" s="121">
        <v>6720</v>
      </c>
      <c r="J134" s="75">
        <v>658.56</v>
      </c>
      <c r="K134" s="75">
        <v>6500</v>
      </c>
      <c r="L134" s="76">
        <f t="shared" si="41"/>
        <v>4280.6400000000003</v>
      </c>
      <c r="M134" s="77">
        <v>0</v>
      </c>
      <c r="N134" s="77">
        <v>0</v>
      </c>
      <c r="O134" s="75">
        <f t="shared" si="42"/>
        <v>0</v>
      </c>
      <c r="P134" s="78">
        <f t="shared" si="43"/>
        <v>0</v>
      </c>
    </row>
    <row r="135" spans="1:16" x14ac:dyDescent="0.25">
      <c r="A135" s="72">
        <v>12</v>
      </c>
      <c r="B135" s="122" t="s">
        <v>300</v>
      </c>
      <c r="C135" s="79" t="s">
        <v>215</v>
      </c>
      <c r="D135" s="79" t="s">
        <v>172</v>
      </c>
      <c r="E135" s="79">
        <v>1.5</v>
      </c>
      <c r="F135" s="74">
        <v>1.5</v>
      </c>
      <c r="G135" s="79">
        <v>1</v>
      </c>
      <c r="H135" s="74">
        <v>9.8000000000000007</v>
      </c>
      <c r="I135" s="121">
        <v>6720</v>
      </c>
      <c r="J135" s="75">
        <v>658.56</v>
      </c>
      <c r="K135" s="75">
        <v>6500</v>
      </c>
      <c r="L135" s="76">
        <f t="shared" si="41"/>
        <v>4280.6400000000003</v>
      </c>
      <c r="M135" s="77">
        <v>0</v>
      </c>
      <c r="N135" s="77">
        <v>0</v>
      </c>
      <c r="O135" s="75">
        <f t="shared" si="42"/>
        <v>0</v>
      </c>
      <c r="P135" s="78">
        <f t="shared" si="43"/>
        <v>0</v>
      </c>
    </row>
    <row r="136" spans="1:16" x14ac:dyDescent="0.25">
      <c r="A136" s="72">
        <v>13</v>
      </c>
      <c r="B136" s="122" t="s">
        <v>301</v>
      </c>
      <c r="C136" s="79" t="s">
        <v>215</v>
      </c>
      <c r="D136" s="79" t="s">
        <v>172</v>
      </c>
      <c r="E136" s="79">
        <v>1.5</v>
      </c>
      <c r="F136" s="74">
        <v>1.5</v>
      </c>
      <c r="G136" s="79">
        <v>1</v>
      </c>
      <c r="H136" s="74">
        <v>9.8000000000000007</v>
      </c>
      <c r="I136" s="121">
        <v>6720</v>
      </c>
      <c r="J136" s="75">
        <v>658.56</v>
      </c>
      <c r="K136" s="75">
        <v>6500</v>
      </c>
      <c r="L136" s="76">
        <f t="shared" si="41"/>
        <v>4280.6400000000003</v>
      </c>
      <c r="M136" s="77">
        <v>0</v>
      </c>
      <c r="N136" s="77">
        <v>0</v>
      </c>
      <c r="O136" s="75">
        <f t="shared" si="42"/>
        <v>0</v>
      </c>
      <c r="P136" s="78">
        <f t="shared" si="43"/>
        <v>0</v>
      </c>
    </row>
    <row r="137" spans="1:16" x14ac:dyDescent="0.25">
      <c r="A137" s="72">
        <v>14</v>
      </c>
      <c r="B137" s="122" t="s">
        <v>302</v>
      </c>
      <c r="C137" s="79" t="s">
        <v>303</v>
      </c>
      <c r="D137" s="79" t="s">
        <v>172</v>
      </c>
      <c r="E137" s="79">
        <v>1.5</v>
      </c>
      <c r="F137" s="74">
        <v>1.5</v>
      </c>
      <c r="G137" s="79">
        <v>1</v>
      </c>
      <c r="H137" s="74">
        <v>9.8000000000000007</v>
      </c>
      <c r="I137" s="121">
        <v>6720</v>
      </c>
      <c r="J137" s="75">
        <v>658.56</v>
      </c>
      <c r="K137" s="75">
        <v>6500</v>
      </c>
      <c r="L137" s="76">
        <f t="shared" si="41"/>
        <v>4280.6400000000003</v>
      </c>
      <c r="M137" s="77">
        <v>0</v>
      </c>
      <c r="N137" s="77">
        <v>0</v>
      </c>
      <c r="O137" s="75">
        <f t="shared" si="42"/>
        <v>0</v>
      </c>
      <c r="P137" s="78">
        <f t="shared" si="43"/>
        <v>0</v>
      </c>
    </row>
    <row r="138" spans="1:16" x14ac:dyDescent="0.25">
      <c r="A138" s="72">
        <v>15</v>
      </c>
      <c r="B138" s="122" t="s">
        <v>304</v>
      </c>
      <c r="C138" s="79" t="s">
        <v>215</v>
      </c>
      <c r="D138" s="79" t="s">
        <v>172</v>
      </c>
      <c r="E138" s="79">
        <v>1.5</v>
      </c>
      <c r="F138" s="74">
        <v>1.5</v>
      </c>
      <c r="G138" s="79">
        <v>1</v>
      </c>
      <c r="H138" s="74">
        <v>9.8000000000000007</v>
      </c>
      <c r="I138" s="121">
        <v>6720</v>
      </c>
      <c r="J138" s="75">
        <v>658.56</v>
      </c>
      <c r="K138" s="75">
        <v>6500</v>
      </c>
      <c r="L138" s="76">
        <f t="shared" si="41"/>
        <v>4280.6400000000003</v>
      </c>
      <c r="M138" s="77">
        <v>0</v>
      </c>
      <c r="N138" s="77">
        <v>0</v>
      </c>
      <c r="O138" s="75">
        <f t="shared" si="42"/>
        <v>0</v>
      </c>
      <c r="P138" s="78">
        <f t="shared" si="43"/>
        <v>0</v>
      </c>
    </row>
    <row r="139" spans="1:16" x14ac:dyDescent="0.25">
      <c r="A139" s="72">
        <v>16</v>
      </c>
      <c r="B139" s="122" t="s">
        <v>305</v>
      </c>
      <c r="C139" s="79" t="s">
        <v>215</v>
      </c>
      <c r="D139" s="79" t="s">
        <v>172</v>
      </c>
      <c r="E139" s="79">
        <v>1.5</v>
      </c>
      <c r="F139" s="74">
        <v>1.5</v>
      </c>
      <c r="G139" s="79">
        <v>1</v>
      </c>
      <c r="H139" s="74">
        <v>9.8000000000000007</v>
      </c>
      <c r="I139" s="121">
        <v>6720</v>
      </c>
      <c r="J139" s="75">
        <v>658.56</v>
      </c>
      <c r="K139" s="75">
        <v>6500</v>
      </c>
      <c r="L139" s="76">
        <f t="shared" si="41"/>
        <v>4280.6400000000003</v>
      </c>
      <c r="M139" s="77">
        <v>0</v>
      </c>
      <c r="N139" s="77">
        <v>0</v>
      </c>
      <c r="O139" s="75">
        <f t="shared" si="42"/>
        <v>0</v>
      </c>
      <c r="P139" s="78">
        <f t="shared" si="43"/>
        <v>0</v>
      </c>
    </row>
    <row r="140" spans="1:16" x14ac:dyDescent="0.25">
      <c r="A140" s="72">
        <v>17</v>
      </c>
      <c r="B140" s="122" t="s">
        <v>306</v>
      </c>
      <c r="C140" s="79" t="s">
        <v>215</v>
      </c>
      <c r="D140" s="79" t="s">
        <v>172</v>
      </c>
      <c r="E140" s="79">
        <v>1.5</v>
      </c>
      <c r="F140" s="74">
        <v>1.5</v>
      </c>
      <c r="G140" s="79">
        <v>1</v>
      </c>
      <c r="H140" s="74">
        <v>9.8000000000000007</v>
      </c>
      <c r="I140" s="121">
        <v>6720</v>
      </c>
      <c r="J140" s="75">
        <v>658.56</v>
      </c>
      <c r="K140" s="75">
        <v>6500</v>
      </c>
      <c r="L140" s="76">
        <f t="shared" si="41"/>
        <v>4280.6400000000003</v>
      </c>
      <c r="M140" s="77">
        <v>0</v>
      </c>
      <c r="N140" s="77">
        <v>0</v>
      </c>
      <c r="O140" s="75">
        <f t="shared" si="42"/>
        <v>0</v>
      </c>
      <c r="P140" s="78">
        <f t="shared" si="43"/>
        <v>0</v>
      </c>
    </row>
    <row r="141" spans="1:16" x14ac:dyDescent="0.25">
      <c r="A141" s="72">
        <v>18</v>
      </c>
      <c r="B141" s="122" t="s">
        <v>307</v>
      </c>
      <c r="C141" s="79" t="s">
        <v>215</v>
      </c>
      <c r="D141" s="79" t="s">
        <v>172</v>
      </c>
      <c r="E141" s="79">
        <v>1.5</v>
      </c>
      <c r="F141" s="79">
        <v>1.5</v>
      </c>
      <c r="G141" s="79">
        <v>1</v>
      </c>
      <c r="H141" s="74">
        <v>9.8000000000000007</v>
      </c>
      <c r="I141" s="121">
        <v>6720</v>
      </c>
      <c r="J141" s="75">
        <v>658.56</v>
      </c>
      <c r="K141" s="75">
        <v>6500</v>
      </c>
      <c r="L141" s="76">
        <f t="shared" si="41"/>
        <v>4280.6400000000003</v>
      </c>
      <c r="M141" s="77">
        <v>0</v>
      </c>
      <c r="N141" s="77">
        <v>0</v>
      </c>
      <c r="O141" s="75">
        <f t="shared" si="42"/>
        <v>0</v>
      </c>
      <c r="P141" s="78">
        <f t="shared" si="43"/>
        <v>0</v>
      </c>
    </row>
    <row r="142" spans="1:16" ht="15.75" thickBot="1" x14ac:dyDescent="0.3">
      <c r="A142" s="80">
        <v>19</v>
      </c>
      <c r="B142" s="123" t="s">
        <v>308</v>
      </c>
      <c r="C142" s="82" t="s">
        <v>215</v>
      </c>
      <c r="D142" s="82" t="s">
        <v>172</v>
      </c>
      <c r="E142" s="82">
        <v>1.5</v>
      </c>
      <c r="F142" s="83">
        <v>1.5</v>
      </c>
      <c r="G142" s="82">
        <v>1</v>
      </c>
      <c r="H142" s="83">
        <v>9.8000000000000007</v>
      </c>
      <c r="I142" s="124">
        <v>6720</v>
      </c>
      <c r="J142" s="84">
        <v>658.56</v>
      </c>
      <c r="K142" s="84">
        <v>6500</v>
      </c>
      <c r="L142" s="85">
        <f t="shared" si="41"/>
        <v>4280.6400000000003</v>
      </c>
      <c r="M142" s="86">
        <v>0</v>
      </c>
      <c r="N142" s="86">
        <v>0</v>
      </c>
      <c r="O142" s="84">
        <f t="shared" si="42"/>
        <v>0</v>
      </c>
      <c r="P142" s="87">
        <f t="shared" si="43"/>
        <v>0</v>
      </c>
    </row>
    <row r="143" spans="1:16" ht="15.75" thickBot="1" x14ac:dyDescent="0.3">
      <c r="A143" s="226" t="s">
        <v>309</v>
      </c>
      <c r="B143" s="227"/>
      <c r="C143" s="57" t="s">
        <v>2</v>
      </c>
      <c r="D143" s="57" t="s">
        <v>163</v>
      </c>
      <c r="E143" s="57" t="s">
        <v>163</v>
      </c>
      <c r="F143" s="57" t="s">
        <v>163</v>
      </c>
      <c r="G143" s="57">
        <f>SUM(G144:G161)</f>
        <v>18</v>
      </c>
      <c r="H143" s="57" t="s">
        <v>163</v>
      </c>
      <c r="I143" s="62">
        <f t="shared" ref="I143:K143" si="44">SUM(I144:I161)</f>
        <v>113840</v>
      </c>
      <c r="J143" s="62">
        <f t="shared" si="44"/>
        <v>2249.44</v>
      </c>
      <c r="K143" s="62">
        <f t="shared" si="44"/>
        <v>29984</v>
      </c>
      <c r="L143" s="62">
        <f>SUM(L144:L161)</f>
        <v>23508.667680000002</v>
      </c>
      <c r="M143" s="62">
        <f t="shared" ref="M143:O143" si="45">SUM(M144:M161)</f>
        <v>37500</v>
      </c>
      <c r="N143" s="62">
        <f t="shared" si="45"/>
        <v>146.69999999999999</v>
      </c>
      <c r="O143" s="62">
        <f t="shared" si="45"/>
        <v>8008</v>
      </c>
      <c r="P143" s="64">
        <f>+SUM(P144:P161)</f>
        <v>20020.000000000004</v>
      </c>
    </row>
    <row r="144" spans="1:16" x14ac:dyDescent="0.25">
      <c r="A144" s="88">
        <v>1</v>
      </c>
      <c r="B144" s="125" t="s">
        <v>310</v>
      </c>
      <c r="C144" s="89" t="s">
        <v>311</v>
      </c>
      <c r="D144" s="89" t="s">
        <v>176</v>
      </c>
      <c r="E144" s="89">
        <v>1.5</v>
      </c>
      <c r="F144" s="89">
        <v>2</v>
      </c>
      <c r="G144" s="89">
        <v>1</v>
      </c>
      <c r="H144" s="89">
        <v>10.1</v>
      </c>
      <c r="I144" s="90">
        <v>8560</v>
      </c>
      <c r="J144" s="90">
        <f t="shared" ref="J144:J146" si="46">+I144*H144/100</f>
        <v>864.56</v>
      </c>
      <c r="K144" s="90">
        <v>12350</v>
      </c>
      <c r="L144" s="91">
        <f>J144*K144/1000</f>
        <v>10677.316000000001</v>
      </c>
      <c r="M144" s="92">
        <v>0</v>
      </c>
      <c r="N144" s="92">
        <v>0</v>
      </c>
      <c r="O144" s="90">
        <f>+M144*N144/100</f>
        <v>0</v>
      </c>
      <c r="P144" s="93">
        <f>+O144*M144/1000</f>
        <v>0</v>
      </c>
    </row>
    <row r="145" spans="1:16" x14ac:dyDescent="0.25">
      <c r="A145" s="72">
        <f>+A144+1</f>
        <v>2</v>
      </c>
      <c r="B145" s="79" t="s">
        <v>310</v>
      </c>
      <c r="C145" s="74" t="s">
        <v>312</v>
      </c>
      <c r="D145" s="74" t="s">
        <v>172</v>
      </c>
      <c r="E145" s="74">
        <v>1.5</v>
      </c>
      <c r="F145" s="74">
        <v>3</v>
      </c>
      <c r="G145" s="74">
        <v>1</v>
      </c>
      <c r="H145" s="74">
        <v>14.1</v>
      </c>
      <c r="I145" s="75">
        <v>6720</v>
      </c>
      <c r="J145" s="75">
        <f t="shared" si="46"/>
        <v>947.52</v>
      </c>
      <c r="K145" s="75">
        <v>10034</v>
      </c>
      <c r="L145" s="76">
        <f t="shared" ref="L145:L160" si="47">J145*K145/1000</f>
        <v>9507.4156800000001</v>
      </c>
      <c r="M145" s="77">
        <v>0</v>
      </c>
      <c r="N145" s="77">
        <v>0</v>
      </c>
      <c r="O145" s="75">
        <f>+M145*N145/100</f>
        <v>0</v>
      </c>
      <c r="P145" s="78">
        <f>+O145*M145/1000</f>
        <v>0</v>
      </c>
    </row>
    <row r="146" spans="1:16" x14ac:dyDescent="0.25">
      <c r="A146" s="72">
        <f t="shared" ref="A146:A160" si="48">+A145+1</f>
        <v>3</v>
      </c>
      <c r="B146" s="79" t="s">
        <v>310</v>
      </c>
      <c r="C146" s="74" t="s">
        <v>181</v>
      </c>
      <c r="D146" s="74" t="s">
        <v>172</v>
      </c>
      <c r="E146" s="74">
        <v>1.5</v>
      </c>
      <c r="F146" s="74">
        <v>1.5</v>
      </c>
      <c r="G146" s="74">
        <v>1</v>
      </c>
      <c r="H146" s="74">
        <v>7.1</v>
      </c>
      <c r="I146" s="75">
        <v>6160</v>
      </c>
      <c r="J146" s="75">
        <f t="shared" si="46"/>
        <v>437.36</v>
      </c>
      <c r="K146" s="75">
        <v>7600</v>
      </c>
      <c r="L146" s="76">
        <f t="shared" si="47"/>
        <v>3323.9360000000001</v>
      </c>
      <c r="M146" s="77">
        <v>0</v>
      </c>
      <c r="N146" s="77">
        <v>0</v>
      </c>
      <c r="O146" s="75">
        <f>+M146*N146/100</f>
        <v>0</v>
      </c>
      <c r="P146" s="78">
        <f t="shared" ref="P146:P160" si="49">+O146*M146/1000</f>
        <v>0</v>
      </c>
    </row>
    <row r="147" spans="1:16" x14ac:dyDescent="0.25">
      <c r="A147" s="72">
        <f t="shared" si="48"/>
        <v>4</v>
      </c>
      <c r="B147" s="79" t="s">
        <v>313</v>
      </c>
      <c r="C147" s="79" t="s">
        <v>186</v>
      </c>
      <c r="D147" s="79" t="s">
        <v>172</v>
      </c>
      <c r="E147" s="79">
        <v>1.5</v>
      </c>
      <c r="F147" s="79">
        <v>1.5</v>
      </c>
      <c r="G147" s="79">
        <v>1</v>
      </c>
      <c r="H147" s="74">
        <v>9.3000000000000007</v>
      </c>
      <c r="I147" s="75">
        <v>6160</v>
      </c>
      <c r="J147" s="75">
        <v>0</v>
      </c>
      <c r="K147" s="75">
        <v>0</v>
      </c>
      <c r="L147" s="76">
        <f t="shared" si="47"/>
        <v>0</v>
      </c>
      <c r="M147" s="77">
        <v>2500</v>
      </c>
      <c r="N147" s="77">
        <v>9.5</v>
      </c>
      <c r="O147" s="75">
        <v>572.88000000000011</v>
      </c>
      <c r="P147" s="78">
        <f t="shared" si="49"/>
        <v>1432.2000000000003</v>
      </c>
    </row>
    <row r="148" spans="1:16" x14ac:dyDescent="0.25">
      <c r="A148" s="72">
        <f t="shared" si="48"/>
        <v>5</v>
      </c>
      <c r="B148" s="79" t="s">
        <v>314</v>
      </c>
      <c r="C148" s="79" t="s">
        <v>186</v>
      </c>
      <c r="D148" s="79" t="s">
        <v>172</v>
      </c>
      <c r="E148" s="79">
        <v>1.5</v>
      </c>
      <c r="F148" s="79">
        <v>1.5</v>
      </c>
      <c r="G148" s="79">
        <v>1</v>
      </c>
      <c r="H148" s="74">
        <v>9.3000000000000007</v>
      </c>
      <c r="I148" s="75">
        <v>6160</v>
      </c>
      <c r="J148" s="75">
        <v>0</v>
      </c>
      <c r="K148" s="75">
        <v>0</v>
      </c>
      <c r="L148" s="76">
        <f t="shared" si="47"/>
        <v>0</v>
      </c>
      <c r="M148" s="77">
        <v>2500</v>
      </c>
      <c r="N148" s="77">
        <v>9.5</v>
      </c>
      <c r="O148" s="75">
        <v>572.88000000000011</v>
      </c>
      <c r="P148" s="78">
        <f t="shared" si="49"/>
        <v>1432.2000000000003</v>
      </c>
    </row>
    <row r="149" spans="1:16" x14ac:dyDescent="0.25">
      <c r="A149" s="72">
        <f t="shared" si="48"/>
        <v>6</v>
      </c>
      <c r="B149" s="79" t="s">
        <v>315</v>
      </c>
      <c r="C149" s="79" t="s">
        <v>186</v>
      </c>
      <c r="D149" s="79" t="s">
        <v>172</v>
      </c>
      <c r="E149" s="79">
        <v>1.5</v>
      </c>
      <c r="F149" s="79">
        <v>1.5</v>
      </c>
      <c r="G149" s="79">
        <v>1</v>
      </c>
      <c r="H149" s="74">
        <v>9.3000000000000007</v>
      </c>
      <c r="I149" s="75">
        <v>6160</v>
      </c>
      <c r="J149" s="75">
        <v>0</v>
      </c>
      <c r="K149" s="75">
        <v>0</v>
      </c>
      <c r="L149" s="76">
        <f t="shared" si="47"/>
        <v>0</v>
      </c>
      <c r="M149" s="77">
        <v>2500</v>
      </c>
      <c r="N149" s="77">
        <v>9.5</v>
      </c>
      <c r="O149" s="75">
        <v>572.88000000000011</v>
      </c>
      <c r="P149" s="78">
        <f t="shared" si="49"/>
        <v>1432.2000000000003</v>
      </c>
    </row>
    <row r="150" spans="1:16" x14ac:dyDescent="0.25">
      <c r="A150" s="72">
        <f t="shared" si="48"/>
        <v>7</v>
      </c>
      <c r="B150" s="79" t="s">
        <v>316</v>
      </c>
      <c r="C150" s="79" t="s">
        <v>178</v>
      </c>
      <c r="D150" s="79" t="s">
        <v>172</v>
      </c>
      <c r="E150" s="79">
        <v>1.5</v>
      </c>
      <c r="F150" s="79">
        <v>1.5</v>
      </c>
      <c r="G150" s="79">
        <v>1</v>
      </c>
      <c r="H150" s="74">
        <v>9.5</v>
      </c>
      <c r="I150" s="75">
        <v>6160</v>
      </c>
      <c r="J150" s="75">
        <v>0</v>
      </c>
      <c r="K150" s="75">
        <v>0</v>
      </c>
      <c r="L150" s="76">
        <f t="shared" si="47"/>
        <v>0</v>
      </c>
      <c r="M150" s="77">
        <v>2500</v>
      </c>
      <c r="N150" s="77">
        <v>11</v>
      </c>
      <c r="O150" s="75">
        <v>585.20000000000005</v>
      </c>
      <c r="P150" s="78">
        <f t="shared" si="49"/>
        <v>1463</v>
      </c>
    </row>
    <row r="151" spans="1:16" x14ac:dyDescent="0.25">
      <c r="A151" s="72">
        <f t="shared" si="48"/>
        <v>8</v>
      </c>
      <c r="B151" s="79" t="s">
        <v>317</v>
      </c>
      <c r="C151" s="79" t="s">
        <v>186</v>
      </c>
      <c r="D151" s="79" t="s">
        <v>172</v>
      </c>
      <c r="E151" s="79">
        <v>1.5</v>
      </c>
      <c r="F151" s="79">
        <v>1.5</v>
      </c>
      <c r="G151" s="79">
        <v>1</v>
      </c>
      <c r="H151" s="74">
        <v>9.3000000000000007</v>
      </c>
      <c r="I151" s="75">
        <v>6160</v>
      </c>
      <c r="J151" s="75">
        <v>0</v>
      </c>
      <c r="K151" s="75">
        <v>0</v>
      </c>
      <c r="L151" s="76">
        <f t="shared" si="47"/>
        <v>0</v>
      </c>
      <c r="M151" s="77">
        <v>2500</v>
      </c>
      <c r="N151" s="77">
        <v>9.5</v>
      </c>
      <c r="O151" s="75">
        <v>572.88000000000011</v>
      </c>
      <c r="P151" s="78">
        <f t="shared" si="49"/>
        <v>1432.2000000000003</v>
      </c>
    </row>
    <row r="152" spans="1:16" x14ac:dyDescent="0.25">
      <c r="A152" s="72">
        <f t="shared" si="48"/>
        <v>9</v>
      </c>
      <c r="B152" s="79" t="s">
        <v>318</v>
      </c>
      <c r="C152" s="79" t="s">
        <v>181</v>
      </c>
      <c r="D152" s="79" t="s">
        <v>172</v>
      </c>
      <c r="E152" s="79">
        <v>1.5</v>
      </c>
      <c r="F152" s="79">
        <v>1.5</v>
      </c>
      <c r="G152" s="79">
        <v>1</v>
      </c>
      <c r="H152" s="74">
        <v>7.1</v>
      </c>
      <c r="I152" s="75">
        <v>6160</v>
      </c>
      <c r="J152" s="75">
        <v>0</v>
      </c>
      <c r="K152" s="75">
        <v>0</v>
      </c>
      <c r="L152" s="76">
        <f t="shared" si="47"/>
        <v>0</v>
      </c>
      <c r="M152" s="77">
        <v>2500</v>
      </c>
      <c r="N152" s="77">
        <v>10</v>
      </c>
      <c r="O152" s="75">
        <v>437.36</v>
      </c>
      <c r="P152" s="78">
        <f t="shared" si="49"/>
        <v>1093.4000000000001</v>
      </c>
    </row>
    <row r="153" spans="1:16" x14ac:dyDescent="0.25">
      <c r="A153" s="72">
        <f t="shared" si="48"/>
        <v>10</v>
      </c>
      <c r="B153" s="79" t="s">
        <v>319</v>
      </c>
      <c r="C153" s="79" t="s">
        <v>320</v>
      </c>
      <c r="D153" s="79" t="s">
        <v>172</v>
      </c>
      <c r="E153" s="79">
        <v>1.5</v>
      </c>
      <c r="F153" s="79">
        <v>1.6</v>
      </c>
      <c r="G153" s="79">
        <v>1</v>
      </c>
      <c r="H153" s="74">
        <v>8</v>
      </c>
      <c r="I153" s="75">
        <v>6160</v>
      </c>
      <c r="J153" s="75">
        <v>0</v>
      </c>
      <c r="K153" s="75">
        <v>0</v>
      </c>
      <c r="L153" s="76">
        <f t="shared" si="47"/>
        <v>0</v>
      </c>
      <c r="M153" s="77">
        <v>2500</v>
      </c>
      <c r="N153" s="77">
        <v>9.3000000000000007</v>
      </c>
      <c r="O153" s="75">
        <v>492.8</v>
      </c>
      <c r="P153" s="78">
        <f t="shared" si="49"/>
        <v>1232</v>
      </c>
    </row>
    <row r="154" spans="1:16" x14ac:dyDescent="0.25">
      <c r="A154" s="72">
        <f t="shared" si="48"/>
        <v>11</v>
      </c>
      <c r="B154" s="79" t="s">
        <v>321</v>
      </c>
      <c r="C154" s="79" t="s">
        <v>171</v>
      </c>
      <c r="D154" s="79" t="s">
        <v>172</v>
      </c>
      <c r="E154" s="79">
        <v>1.5</v>
      </c>
      <c r="F154" s="79">
        <v>1.5</v>
      </c>
      <c r="G154" s="79">
        <v>1</v>
      </c>
      <c r="H154" s="74">
        <v>9.5</v>
      </c>
      <c r="I154" s="75">
        <v>6160</v>
      </c>
      <c r="J154" s="75">
        <v>0</v>
      </c>
      <c r="K154" s="75">
        <v>0</v>
      </c>
      <c r="L154" s="76">
        <f t="shared" si="47"/>
        <v>0</v>
      </c>
      <c r="M154" s="77">
        <v>2500</v>
      </c>
      <c r="N154" s="77">
        <v>11</v>
      </c>
      <c r="O154" s="75">
        <v>585.20000000000005</v>
      </c>
      <c r="P154" s="78">
        <f t="shared" si="49"/>
        <v>1463</v>
      </c>
    </row>
    <row r="155" spans="1:16" x14ac:dyDescent="0.25">
      <c r="A155" s="72">
        <f t="shared" si="48"/>
        <v>12</v>
      </c>
      <c r="B155" s="79" t="s">
        <v>322</v>
      </c>
      <c r="C155" s="79" t="s">
        <v>171</v>
      </c>
      <c r="D155" s="79" t="s">
        <v>172</v>
      </c>
      <c r="E155" s="79">
        <v>1.5</v>
      </c>
      <c r="F155" s="79">
        <v>1.5</v>
      </c>
      <c r="G155" s="79">
        <v>1</v>
      </c>
      <c r="H155" s="74">
        <v>9.5</v>
      </c>
      <c r="I155" s="75">
        <v>6160</v>
      </c>
      <c r="J155" s="75">
        <v>0</v>
      </c>
      <c r="K155" s="75">
        <v>0</v>
      </c>
      <c r="L155" s="76">
        <f t="shared" si="47"/>
        <v>0</v>
      </c>
      <c r="M155" s="77">
        <v>2500</v>
      </c>
      <c r="N155" s="77">
        <v>11</v>
      </c>
      <c r="O155" s="75">
        <v>585.20000000000005</v>
      </c>
      <c r="P155" s="78">
        <f t="shared" si="49"/>
        <v>1463</v>
      </c>
    </row>
    <row r="156" spans="1:16" x14ac:dyDescent="0.25">
      <c r="A156" s="72">
        <f t="shared" si="48"/>
        <v>13</v>
      </c>
      <c r="B156" s="79" t="s">
        <v>323</v>
      </c>
      <c r="C156" s="79" t="s">
        <v>181</v>
      </c>
      <c r="D156" s="79" t="s">
        <v>172</v>
      </c>
      <c r="E156" s="79">
        <v>1.5</v>
      </c>
      <c r="F156" s="79">
        <v>1.5</v>
      </c>
      <c r="G156" s="79">
        <v>1</v>
      </c>
      <c r="H156" s="74">
        <v>7.1</v>
      </c>
      <c r="I156" s="75">
        <v>6160</v>
      </c>
      <c r="J156" s="75">
        <v>0</v>
      </c>
      <c r="K156" s="75">
        <v>0</v>
      </c>
      <c r="L156" s="76">
        <f t="shared" si="47"/>
        <v>0</v>
      </c>
      <c r="M156" s="77">
        <v>2500</v>
      </c>
      <c r="N156" s="77">
        <v>9.3000000000000007</v>
      </c>
      <c r="O156" s="75">
        <v>437.36</v>
      </c>
      <c r="P156" s="78">
        <f t="shared" si="49"/>
        <v>1093.4000000000001</v>
      </c>
    </row>
    <row r="157" spans="1:16" x14ac:dyDescent="0.25">
      <c r="A157" s="72">
        <f t="shared" si="48"/>
        <v>14</v>
      </c>
      <c r="B157" s="79" t="s">
        <v>324</v>
      </c>
      <c r="C157" s="79" t="s">
        <v>186</v>
      </c>
      <c r="D157" s="79" t="s">
        <v>172</v>
      </c>
      <c r="E157" s="79">
        <v>1.5</v>
      </c>
      <c r="F157" s="79">
        <v>1.5</v>
      </c>
      <c r="G157" s="79">
        <v>1</v>
      </c>
      <c r="H157" s="74">
        <v>9.3000000000000007</v>
      </c>
      <c r="I157" s="75">
        <v>6160</v>
      </c>
      <c r="J157" s="75">
        <v>0</v>
      </c>
      <c r="K157" s="75">
        <v>0</v>
      </c>
      <c r="L157" s="76">
        <f t="shared" si="47"/>
        <v>0</v>
      </c>
      <c r="M157" s="77">
        <v>2500</v>
      </c>
      <c r="N157" s="77">
        <v>9.5</v>
      </c>
      <c r="O157" s="75">
        <v>572.88000000000011</v>
      </c>
      <c r="P157" s="78">
        <f t="shared" si="49"/>
        <v>1432.2000000000003</v>
      </c>
    </row>
    <row r="158" spans="1:16" x14ac:dyDescent="0.25">
      <c r="A158" s="72">
        <f t="shared" si="48"/>
        <v>15</v>
      </c>
      <c r="B158" s="79" t="s">
        <v>325</v>
      </c>
      <c r="C158" s="79" t="s">
        <v>181</v>
      </c>
      <c r="D158" s="79" t="s">
        <v>172</v>
      </c>
      <c r="E158" s="79">
        <v>1.5</v>
      </c>
      <c r="F158" s="79">
        <v>1.5</v>
      </c>
      <c r="G158" s="79">
        <v>1</v>
      </c>
      <c r="H158" s="74">
        <v>7.1</v>
      </c>
      <c r="I158" s="75">
        <v>6160</v>
      </c>
      <c r="J158" s="75">
        <v>0</v>
      </c>
      <c r="K158" s="75">
        <v>0</v>
      </c>
      <c r="L158" s="76">
        <f t="shared" si="47"/>
        <v>0</v>
      </c>
      <c r="M158" s="77">
        <v>2500</v>
      </c>
      <c r="N158" s="77">
        <v>9.3000000000000007</v>
      </c>
      <c r="O158" s="75">
        <v>437.36</v>
      </c>
      <c r="P158" s="78">
        <f t="shared" si="49"/>
        <v>1093.4000000000001</v>
      </c>
    </row>
    <row r="159" spans="1:16" x14ac:dyDescent="0.25">
      <c r="A159" s="72">
        <f t="shared" si="48"/>
        <v>16</v>
      </c>
      <c r="B159" s="79" t="s">
        <v>326</v>
      </c>
      <c r="C159" s="79" t="s">
        <v>186</v>
      </c>
      <c r="D159" s="79" t="s">
        <v>172</v>
      </c>
      <c r="E159" s="79">
        <v>1.5</v>
      </c>
      <c r="F159" s="79">
        <v>1.5</v>
      </c>
      <c r="G159" s="79">
        <v>1</v>
      </c>
      <c r="H159" s="74">
        <v>9.3000000000000007</v>
      </c>
      <c r="I159" s="75">
        <v>6160</v>
      </c>
      <c r="J159" s="75">
        <v>0</v>
      </c>
      <c r="K159" s="75">
        <v>0</v>
      </c>
      <c r="L159" s="76">
        <f t="shared" si="47"/>
        <v>0</v>
      </c>
      <c r="M159" s="77">
        <v>2500</v>
      </c>
      <c r="N159" s="77">
        <v>9.5</v>
      </c>
      <c r="O159" s="75">
        <v>572.88000000000011</v>
      </c>
      <c r="P159" s="78">
        <f t="shared" si="49"/>
        <v>1432.2000000000003</v>
      </c>
    </row>
    <row r="160" spans="1:16" x14ac:dyDescent="0.25">
      <c r="A160" s="72">
        <f t="shared" si="48"/>
        <v>17</v>
      </c>
      <c r="B160" s="79" t="s">
        <v>327</v>
      </c>
      <c r="C160" s="79" t="s">
        <v>181</v>
      </c>
      <c r="D160" s="79" t="s">
        <v>172</v>
      </c>
      <c r="E160" s="79">
        <v>1.5</v>
      </c>
      <c r="F160" s="79">
        <v>1.5</v>
      </c>
      <c r="G160" s="79">
        <v>1</v>
      </c>
      <c r="H160" s="74">
        <v>7.1</v>
      </c>
      <c r="I160" s="75">
        <v>6160</v>
      </c>
      <c r="J160" s="75">
        <v>0</v>
      </c>
      <c r="K160" s="75">
        <v>0</v>
      </c>
      <c r="L160" s="76">
        <f t="shared" si="47"/>
        <v>0</v>
      </c>
      <c r="M160" s="77">
        <v>2500</v>
      </c>
      <c r="N160" s="77">
        <v>9.3000000000000007</v>
      </c>
      <c r="O160" s="75">
        <v>437.36</v>
      </c>
      <c r="P160" s="78">
        <f t="shared" si="49"/>
        <v>1093.4000000000001</v>
      </c>
    </row>
    <row r="161" spans="1:16" ht="15.75" thickBot="1" x14ac:dyDescent="0.3">
      <c r="A161" s="126">
        <v>18</v>
      </c>
      <c r="B161" s="77" t="s">
        <v>328</v>
      </c>
      <c r="C161" s="77" t="s">
        <v>186</v>
      </c>
      <c r="D161" s="77" t="s">
        <v>172</v>
      </c>
      <c r="E161" s="77">
        <v>1.5</v>
      </c>
      <c r="F161" s="77">
        <v>1.5</v>
      </c>
      <c r="G161" s="77">
        <v>1</v>
      </c>
      <c r="H161" s="77">
        <v>9.3000000000000007</v>
      </c>
      <c r="I161" s="75">
        <v>6160</v>
      </c>
      <c r="J161" s="75">
        <v>0</v>
      </c>
      <c r="K161" s="75">
        <v>0</v>
      </c>
      <c r="L161" s="76">
        <f>J161*K161/1000</f>
        <v>0</v>
      </c>
      <c r="M161" s="77">
        <v>2500</v>
      </c>
      <c r="N161" s="77">
        <v>9.5</v>
      </c>
      <c r="O161" s="75">
        <v>572.88000000000011</v>
      </c>
      <c r="P161" s="78">
        <f>+O161*M161/1000</f>
        <v>1432.2000000000003</v>
      </c>
    </row>
    <row r="162" spans="1:16" ht="15.75" thickBot="1" x14ac:dyDescent="0.3">
      <c r="A162" s="226" t="s">
        <v>329</v>
      </c>
      <c r="B162" s="227"/>
      <c r="C162" s="95" t="s">
        <v>2</v>
      </c>
      <c r="D162" s="95" t="s">
        <v>163</v>
      </c>
      <c r="E162" s="95" t="s">
        <v>163</v>
      </c>
      <c r="F162" s="95" t="s">
        <v>163</v>
      </c>
      <c r="G162" s="95">
        <f>SUM(G163:G176)</f>
        <v>14</v>
      </c>
      <c r="H162" s="95" t="s">
        <v>163</v>
      </c>
      <c r="I162" s="96">
        <f t="shared" ref="I162:J162" si="50">SUM(I163:I176)</f>
        <v>87010</v>
      </c>
      <c r="J162" s="96">
        <f t="shared" si="50"/>
        <v>0</v>
      </c>
      <c r="K162" s="96">
        <f>SUM(K163:K176)</f>
        <v>0</v>
      </c>
      <c r="L162" s="97">
        <f>SUM(L163:L176)</f>
        <v>0</v>
      </c>
      <c r="M162" s="97">
        <f>SUM(M163:M176)</f>
        <v>33600</v>
      </c>
      <c r="N162" s="98">
        <f>SUM(N163:N176)</f>
        <v>106.69999999999997</v>
      </c>
      <c r="O162" s="96">
        <f t="shared" ref="O162" si="51">SUM(O163:O180)</f>
        <v>3207.6000000000004</v>
      </c>
      <c r="P162" s="98">
        <f>+SUM(P163:P180)</f>
        <v>7956.9600000000009</v>
      </c>
    </row>
    <row r="163" spans="1:16" x14ac:dyDescent="0.25">
      <c r="A163" s="65">
        <v>1</v>
      </c>
      <c r="B163" s="239" t="s">
        <v>330</v>
      </c>
      <c r="C163" s="127" t="s">
        <v>331</v>
      </c>
      <c r="D163" s="67" t="s">
        <v>176</v>
      </c>
      <c r="E163" s="67">
        <v>1.5</v>
      </c>
      <c r="F163" s="67">
        <v>2.4</v>
      </c>
      <c r="G163" s="67">
        <v>1</v>
      </c>
      <c r="H163" s="67">
        <v>13.1</v>
      </c>
      <c r="I163" s="68">
        <v>6930</v>
      </c>
      <c r="J163" s="68">
        <v>0</v>
      </c>
      <c r="K163" s="68">
        <v>0</v>
      </c>
      <c r="L163" s="69">
        <f t="shared" ref="L163:L176" si="52">J163*K163/1000</f>
        <v>0</v>
      </c>
      <c r="M163" s="70">
        <v>2400</v>
      </c>
      <c r="N163" s="67">
        <v>13.1</v>
      </c>
      <c r="O163" s="68">
        <f>+M163*N163/100</f>
        <v>314.39999999999998</v>
      </c>
      <c r="P163" s="71">
        <f>+O163*M163/1000</f>
        <v>754.56</v>
      </c>
    </row>
    <row r="164" spans="1:16" x14ac:dyDescent="0.25">
      <c r="A164" s="72">
        <f>+A163+1</f>
        <v>2</v>
      </c>
      <c r="B164" s="229"/>
      <c r="C164" s="128" t="s">
        <v>186</v>
      </c>
      <c r="D164" s="74" t="s">
        <v>172</v>
      </c>
      <c r="E164" s="74">
        <v>1.5</v>
      </c>
      <c r="F164" s="74">
        <v>1.5</v>
      </c>
      <c r="G164" s="74">
        <v>1</v>
      </c>
      <c r="H164" s="74">
        <v>7.1</v>
      </c>
      <c r="I164" s="75">
        <v>6160</v>
      </c>
      <c r="J164" s="75">
        <v>0</v>
      </c>
      <c r="K164" s="75">
        <v>0</v>
      </c>
      <c r="L164" s="76">
        <f t="shared" si="52"/>
        <v>0</v>
      </c>
      <c r="M164" s="77">
        <v>2400</v>
      </c>
      <c r="N164" s="74">
        <v>7.1</v>
      </c>
      <c r="O164" s="75">
        <f>+M164*N164/100</f>
        <v>170.4</v>
      </c>
      <c r="P164" s="78">
        <f>+O164*M164/1000</f>
        <v>408.96</v>
      </c>
    </row>
    <row r="165" spans="1:16" x14ac:dyDescent="0.25">
      <c r="A165" s="72">
        <f t="shared" ref="A165:A176" si="53">+A164+1</f>
        <v>3</v>
      </c>
      <c r="B165" s="229"/>
      <c r="C165" s="128" t="s">
        <v>186</v>
      </c>
      <c r="D165" s="74" t="s">
        <v>172</v>
      </c>
      <c r="E165" s="74">
        <v>1.5</v>
      </c>
      <c r="F165" s="74">
        <v>1.5</v>
      </c>
      <c r="G165" s="74">
        <v>1</v>
      </c>
      <c r="H165" s="74">
        <v>7.1</v>
      </c>
      <c r="I165" s="75">
        <v>6160</v>
      </c>
      <c r="J165" s="75">
        <v>0</v>
      </c>
      <c r="K165" s="75">
        <v>0</v>
      </c>
      <c r="L165" s="76">
        <f t="shared" si="52"/>
        <v>0</v>
      </c>
      <c r="M165" s="77">
        <v>2400</v>
      </c>
      <c r="N165" s="74">
        <v>7.1</v>
      </c>
      <c r="O165" s="75">
        <f>+M165*N165/100</f>
        <v>170.4</v>
      </c>
      <c r="P165" s="78">
        <f t="shared" ref="P165:P176" si="54">+O165*M165/1000</f>
        <v>408.96</v>
      </c>
    </row>
    <row r="166" spans="1:16" x14ac:dyDescent="0.25">
      <c r="A166" s="72">
        <f t="shared" si="53"/>
        <v>4</v>
      </c>
      <c r="B166" s="79" t="s">
        <v>332</v>
      </c>
      <c r="C166" s="128" t="s">
        <v>186</v>
      </c>
      <c r="D166" s="79" t="s">
        <v>172</v>
      </c>
      <c r="E166" s="74">
        <v>1.5</v>
      </c>
      <c r="F166" s="79">
        <v>1.5</v>
      </c>
      <c r="G166" s="79">
        <v>1</v>
      </c>
      <c r="H166" s="74">
        <v>7.1</v>
      </c>
      <c r="I166" s="75">
        <v>6160</v>
      </c>
      <c r="J166" s="75">
        <v>0</v>
      </c>
      <c r="K166" s="75">
        <v>0</v>
      </c>
      <c r="L166" s="76">
        <f t="shared" si="52"/>
        <v>0</v>
      </c>
      <c r="M166" s="77">
        <v>2400</v>
      </c>
      <c r="N166" s="74">
        <v>7.1</v>
      </c>
      <c r="O166" s="75">
        <f t="shared" ref="O166:O176" si="55">+M166*N166/100</f>
        <v>170.4</v>
      </c>
      <c r="P166" s="78">
        <f t="shared" si="54"/>
        <v>408.96</v>
      </c>
    </row>
    <row r="167" spans="1:16" x14ac:dyDescent="0.25">
      <c r="A167" s="72">
        <f t="shared" si="53"/>
        <v>5</v>
      </c>
      <c r="B167" s="79" t="s">
        <v>333</v>
      </c>
      <c r="C167" s="79" t="s">
        <v>181</v>
      </c>
      <c r="D167" s="79" t="s">
        <v>172</v>
      </c>
      <c r="E167" s="74">
        <v>1.5</v>
      </c>
      <c r="F167" s="79">
        <v>1.5</v>
      </c>
      <c r="G167" s="79">
        <v>1</v>
      </c>
      <c r="H167" s="74">
        <v>7.1</v>
      </c>
      <c r="I167" s="75">
        <v>6160</v>
      </c>
      <c r="J167" s="75">
        <v>0</v>
      </c>
      <c r="K167" s="75">
        <v>0</v>
      </c>
      <c r="L167" s="76">
        <f t="shared" si="52"/>
        <v>0</v>
      </c>
      <c r="M167" s="77">
        <v>2400</v>
      </c>
      <c r="N167" s="74">
        <v>7.1</v>
      </c>
      <c r="O167" s="75">
        <f t="shared" si="55"/>
        <v>170.4</v>
      </c>
      <c r="P167" s="78">
        <f t="shared" si="54"/>
        <v>408.96</v>
      </c>
    </row>
    <row r="168" spans="1:16" x14ac:dyDescent="0.25">
      <c r="A168" s="72">
        <f t="shared" si="53"/>
        <v>6</v>
      </c>
      <c r="B168" s="79" t="s">
        <v>334</v>
      </c>
      <c r="C168" s="128" t="s">
        <v>335</v>
      </c>
      <c r="D168" s="79" t="s">
        <v>172</v>
      </c>
      <c r="E168" s="74">
        <v>1.5</v>
      </c>
      <c r="F168" s="79">
        <v>0.8</v>
      </c>
      <c r="G168" s="79">
        <v>1</v>
      </c>
      <c r="H168" s="74">
        <v>6.4</v>
      </c>
      <c r="I168" s="75">
        <v>6160</v>
      </c>
      <c r="J168" s="75">
        <v>0</v>
      </c>
      <c r="K168" s="75">
        <v>0</v>
      </c>
      <c r="L168" s="76">
        <f t="shared" si="52"/>
        <v>0</v>
      </c>
      <c r="M168" s="77">
        <v>2400</v>
      </c>
      <c r="N168" s="74">
        <v>6.4</v>
      </c>
      <c r="O168" s="75">
        <f t="shared" si="55"/>
        <v>153.6</v>
      </c>
      <c r="P168" s="78">
        <f t="shared" si="54"/>
        <v>368.64</v>
      </c>
    </row>
    <row r="169" spans="1:16" x14ac:dyDescent="0.25">
      <c r="A169" s="72">
        <f t="shared" si="53"/>
        <v>7</v>
      </c>
      <c r="B169" s="79" t="s">
        <v>336</v>
      </c>
      <c r="C169" s="128" t="s">
        <v>178</v>
      </c>
      <c r="D169" s="79" t="s">
        <v>172</v>
      </c>
      <c r="E169" s="74">
        <v>1.5</v>
      </c>
      <c r="F169" s="79">
        <v>1.5</v>
      </c>
      <c r="G169" s="79">
        <v>1</v>
      </c>
      <c r="H169" s="74">
        <v>7.1</v>
      </c>
      <c r="I169" s="75">
        <v>6160</v>
      </c>
      <c r="J169" s="75">
        <v>0</v>
      </c>
      <c r="K169" s="75">
        <v>0</v>
      </c>
      <c r="L169" s="76">
        <f t="shared" si="52"/>
        <v>0</v>
      </c>
      <c r="M169" s="77">
        <v>2400</v>
      </c>
      <c r="N169" s="74">
        <v>7.1</v>
      </c>
      <c r="O169" s="75">
        <f t="shared" si="55"/>
        <v>170.4</v>
      </c>
      <c r="P169" s="78">
        <f t="shared" si="54"/>
        <v>408.96</v>
      </c>
    </row>
    <row r="170" spans="1:16" x14ac:dyDescent="0.25">
      <c r="A170" s="72">
        <f t="shared" si="53"/>
        <v>8</v>
      </c>
      <c r="B170" s="79" t="s">
        <v>337</v>
      </c>
      <c r="C170" s="128" t="s">
        <v>186</v>
      </c>
      <c r="D170" s="79" t="s">
        <v>172</v>
      </c>
      <c r="E170" s="74">
        <v>1.5</v>
      </c>
      <c r="F170" s="79">
        <v>1.5</v>
      </c>
      <c r="G170" s="79">
        <v>1</v>
      </c>
      <c r="H170" s="74">
        <v>7.1</v>
      </c>
      <c r="I170" s="75">
        <v>6160</v>
      </c>
      <c r="J170" s="75">
        <v>0</v>
      </c>
      <c r="K170" s="75">
        <v>0</v>
      </c>
      <c r="L170" s="76">
        <f t="shared" si="52"/>
        <v>0</v>
      </c>
      <c r="M170" s="77">
        <v>2400</v>
      </c>
      <c r="N170" s="74">
        <v>7.1</v>
      </c>
      <c r="O170" s="75">
        <f t="shared" si="55"/>
        <v>170.4</v>
      </c>
      <c r="P170" s="78">
        <f t="shared" si="54"/>
        <v>408.96</v>
      </c>
    </row>
    <row r="171" spans="1:16" x14ac:dyDescent="0.25">
      <c r="A171" s="72">
        <f t="shared" si="53"/>
        <v>9</v>
      </c>
      <c r="B171" s="79" t="s">
        <v>338</v>
      </c>
      <c r="C171" s="128" t="s">
        <v>186</v>
      </c>
      <c r="D171" s="79" t="s">
        <v>172</v>
      </c>
      <c r="E171" s="74">
        <v>1.5</v>
      </c>
      <c r="F171" s="79">
        <v>1.5</v>
      </c>
      <c r="G171" s="79">
        <v>1</v>
      </c>
      <c r="H171" s="74">
        <v>7.1</v>
      </c>
      <c r="I171" s="75">
        <v>6160</v>
      </c>
      <c r="J171" s="75">
        <v>0</v>
      </c>
      <c r="K171" s="75">
        <v>0</v>
      </c>
      <c r="L171" s="76">
        <f t="shared" si="52"/>
        <v>0</v>
      </c>
      <c r="M171" s="77">
        <v>2400</v>
      </c>
      <c r="N171" s="74">
        <v>7.1</v>
      </c>
      <c r="O171" s="75">
        <f t="shared" si="55"/>
        <v>170.4</v>
      </c>
      <c r="P171" s="78">
        <f t="shared" si="54"/>
        <v>408.96</v>
      </c>
    </row>
    <row r="172" spans="1:16" x14ac:dyDescent="0.25">
      <c r="A172" s="72">
        <f t="shared" si="53"/>
        <v>10</v>
      </c>
      <c r="B172" s="79" t="s">
        <v>339</v>
      </c>
      <c r="C172" s="128" t="s">
        <v>186</v>
      </c>
      <c r="D172" s="79" t="s">
        <v>172</v>
      </c>
      <c r="E172" s="74">
        <v>1.5</v>
      </c>
      <c r="F172" s="79">
        <v>1.5</v>
      </c>
      <c r="G172" s="79">
        <v>1</v>
      </c>
      <c r="H172" s="74">
        <v>7.1</v>
      </c>
      <c r="I172" s="75">
        <v>6160</v>
      </c>
      <c r="J172" s="75">
        <v>0</v>
      </c>
      <c r="K172" s="75">
        <v>0</v>
      </c>
      <c r="L172" s="76">
        <f t="shared" si="52"/>
        <v>0</v>
      </c>
      <c r="M172" s="77">
        <v>2400</v>
      </c>
      <c r="N172" s="74">
        <v>7.1</v>
      </c>
      <c r="O172" s="75">
        <f t="shared" si="55"/>
        <v>170.4</v>
      </c>
      <c r="P172" s="78">
        <f t="shared" si="54"/>
        <v>408.96</v>
      </c>
    </row>
    <row r="173" spans="1:16" x14ac:dyDescent="0.25">
      <c r="A173" s="72">
        <f t="shared" si="53"/>
        <v>11</v>
      </c>
      <c r="B173" s="79" t="s">
        <v>340</v>
      </c>
      <c r="C173" s="128" t="s">
        <v>341</v>
      </c>
      <c r="D173" s="79" t="s">
        <v>172</v>
      </c>
      <c r="E173" s="74">
        <v>1.5</v>
      </c>
      <c r="F173" s="79">
        <v>1.5</v>
      </c>
      <c r="G173" s="79">
        <v>1</v>
      </c>
      <c r="H173" s="74">
        <v>7.1</v>
      </c>
      <c r="I173" s="75">
        <v>6160</v>
      </c>
      <c r="J173" s="75">
        <v>0</v>
      </c>
      <c r="K173" s="75">
        <v>0</v>
      </c>
      <c r="L173" s="76">
        <f t="shared" si="52"/>
        <v>0</v>
      </c>
      <c r="M173" s="77">
        <v>2400</v>
      </c>
      <c r="N173" s="74">
        <v>7.1</v>
      </c>
      <c r="O173" s="75">
        <f t="shared" si="55"/>
        <v>170.4</v>
      </c>
      <c r="P173" s="78">
        <f t="shared" si="54"/>
        <v>408.96</v>
      </c>
    </row>
    <row r="174" spans="1:16" x14ac:dyDescent="0.25">
      <c r="A174" s="72">
        <f t="shared" si="53"/>
        <v>12</v>
      </c>
      <c r="B174" s="79" t="s">
        <v>342</v>
      </c>
      <c r="C174" s="128" t="s">
        <v>178</v>
      </c>
      <c r="D174" s="79" t="s">
        <v>172</v>
      </c>
      <c r="E174" s="74">
        <v>1.5</v>
      </c>
      <c r="F174" s="79">
        <v>1.5</v>
      </c>
      <c r="G174" s="79">
        <v>1</v>
      </c>
      <c r="H174" s="74">
        <v>7.1</v>
      </c>
      <c r="I174" s="75">
        <v>6160</v>
      </c>
      <c r="J174" s="75">
        <v>0</v>
      </c>
      <c r="K174" s="75">
        <v>0</v>
      </c>
      <c r="L174" s="76">
        <f t="shared" si="52"/>
        <v>0</v>
      </c>
      <c r="M174" s="77">
        <v>2400</v>
      </c>
      <c r="N174" s="74">
        <v>7.1</v>
      </c>
      <c r="O174" s="75">
        <f t="shared" si="55"/>
        <v>170.4</v>
      </c>
      <c r="P174" s="78">
        <f t="shared" si="54"/>
        <v>408.96</v>
      </c>
    </row>
    <row r="175" spans="1:16" x14ac:dyDescent="0.25">
      <c r="A175" s="72">
        <f t="shared" si="53"/>
        <v>13</v>
      </c>
      <c r="B175" s="79" t="s">
        <v>343</v>
      </c>
      <c r="C175" s="128" t="s">
        <v>344</v>
      </c>
      <c r="D175" s="79" t="s">
        <v>172</v>
      </c>
      <c r="E175" s="74">
        <v>1.5</v>
      </c>
      <c r="F175" s="79">
        <v>1.6</v>
      </c>
      <c r="G175" s="79">
        <v>1</v>
      </c>
      <c r="H175" s="74">
        <v>8.1</v>
      </c>
      <c r="I175" s="75">
        <v>6160</v>
      </c>
      <c r="J175" s="75">
        <v>0</v>
      </c>
      <c r="K175" s="75">
        <v>0</v>
      </c>
      <c r="L175" s="76">
        <f t="shared" si="52"/>
        <v>0</v>
      </c>
      <c r="M175" s="77">
        <v>2400</v>
      </c>
      <c r="N175" s="74">
        <v>8.1</v>
      </c>
      <c r="O175" s="75">
        <f t="shared" si="55"/>
        <v>194.4</v>
      </c>
      <c r="P175" s="78">
        <f t="shared" si="54"/>
        <v>466.56</v>
      </c>
    </row>
    <row r="176" spans="1:16" ht="15.75" thickBot="1" x14ac:dyDescent="0.3">
      <c r="A176" s="102">
        <f t="shared" si="53"/>
        <v>14</v>
      </c>
      <c r="B176" s="103" t="s">
        <v>345</v>
      </c>
      <c r="C176" s="129" t="s">
        <v>344</v>
      </c>
      <c r="D176" s="103" t="s">
        <v>172</v>
      </c>
      <c r="E176" s="104">
        <v>1.5</v>
      </c>
      <c r="F176" s="103">
        <v>1.6</v>
      </c>
      <c r="G176" s="103">
        <v>1</v>
      </c>
      <c r="H176" s="104">
        <v>8.1</v>
      </c>
      <c r="I176" s="106">
        <v>6160</v>
      </c>
      <c r="J176" s="106">
        <v>0</v>
      </c>
      <c r="K176" s="106">
        <v>0</v>
      </c>
      <c r="L176" s="107">
        <f t="shared" si="52"/>
        <v>0</v>
      </c>
      <c r="M176" s="108">
        <v>2400</v>
      </c>
      <c r="N176" s="104">
        <v>8.1</v>
      </c>
      <c r="O176" s="106">
        <f t="shared" si="55"/>
        <v>194.4</v>
      </c>
      <c r="P176" s="110">
        <f t="shared" si="54"/>
        <v>466.56</v>
      </c>
    </row>
    <row r="177" spans="1:16" ht="15.75" thickBot="1" x14ac:dyDescent="0.3">
      <c r="A177" s="226" t="s">
        <v>346</v>
      </c>
      <c r="B177" s="227"/>
      <c r="C177" s="111" t="s">
        <v>2</v>
      </c>
      <c r="D177" s="111" t="s">
        <v>163</v>
      </c>
      <c r="E177" s="111" t="s">
        <v>163</v>
      </c>
      <c r="F177" s="111" t="s">
        <v>163</v>
      </c>
      <c r="G177" s="111">
        <f>SUM(G178:G192)</f>
        <v>15</v>
      </c>
      <c r="H177" s="111" t="s">
        <v>163</v>
      </c>
      <c r="I177" s="112">
        <f t="shared" ref="I177:N177" si="56">SUM(I178:I192)</f>
        <v>92398.499999999985</v>
      </c>
      <c r="J177" s="112">
        <f t="shared" si="56"/>
        <v>10317.8325</v>
      </c>
      <c r="K177" s="112">
        <f t="shared" si="56"/>
        <v>106500</v>
      </c>
      <c r="L177" s="112">
        <f t="shared" si="56"/>
        <v>74661.067949999982</v>
      </c>
      <c r="M177" s="112">
        <f t="shared" si="56"/>
        <v>5600</v>
      </c>
      <c r="N177" s="112">
        <f t="shared" si="56"/>
        <v>23.1</v>
      </c>
      <c r="O177" s="112">
        <f>+SUM(O178:O192)</f>
        <v>646.79999999999995</v>
      </c>
      <c r="P177" s="113">
        <f>+SUM(P178:P192)</f>
        <v>1811.04</v>
      </c>
    </row>
    <row r="178" spans="1:16" x14ac:dyDescent="0.25">
      <c r="A178" s="88">
        <v>1</v>
      </c>
      <c r="B178" s="228" t="s">
        <v>347</v>
      </c>
      <c r="C178" s="125" t="s">
        <v>348</v>
      </c>
      <c r="D178" s="89" t="s">
        <v>176</v>
      </c>
      <c r="E178" s="89">
        <v>1.5</v>
      </c>
      <c r="F178" s="125">
        <v>2.4</v>
      </c>
      <c r="G178" s="89">
        <v>1</v>
      </c>
      <c r="H178" s="89">
        <v>12.3</v>
      </c>
      <c r="I178" s="90">
        <f t="shared" ref="I178:I192" si="57">2053.3*3</f>
        <v>6159.9000000000005</v>
      </c>
      <c r="J178" s="90">
        <f t="shared" ref="J178:J192" si="58">+I178*H178/100</f>
        <v>757.66770000000008</v>
      </c>
      <c r="K178" s="90">
        <v>9500</v>
      </c>
      <c r="L178" s="91">
        <f>J178*K178/1000</f>
        <v>7197.8431500000006</v>
      </c>
      <c r="M178" s="92">
        <v>0</v>
      </c>
      <c r="N178" s="92">
        <v>0</v>
      </c>
      <c r="O178" s="90">
        <f>+M178*N178/100</f>
        <v>0</v>
      </c>
      <c r="P178" s="93">
        <f>+O178*M178/1000</f>
        <v>0</v>
      </c>
    </row>
    <row r="179" spans="1:16" x14ac:dyDescent="0.25">
      <c r="A179" s="72">
        <f>+A178+1</f>
        <v>2</v>
      </c>
      <c r="B179" s="229"/>
      <c r="C179" s="79" t="s">
        <v>177</v>
      </c>
      <c r="D179" s="74" t="s">
        <v>172</v>
      </c>
      <c r="E179" s="74">
        <v>1.5</v>
      </c>
      <c r="F179" s="79">
        <v>2.4</v>
      </c>
      <c r="G179" s="74">
        <v>1</v>
      </c>
      <c r="H179" s="74">
        <v>12.8</v>
      </c>
      <c r="I179" s="75">
        <f t="shared" si="57"/>
        <v>6159.9000000000005</v>
      </c>
      <c r="J179" s="75">
        <f t="shared" si="58"/>
        <v>788.46720000000016</v>
      </c>
      <c r="K179" s="75">
        <v>9500</v>
      </c>
      <c r="L179" s="76">
        <f t="shared" ref="L179:L192" si="59">J179*K179/1000</f>
        <v>7490.4384000000009</v>
      </c>
      <c r="M179" s="77">
        <v>0</v>
      </c>
      <c r="N179" s="77">
        <v>0</v>
      </c>
      <c r="O179" s="75">
        <f>+M179*N179/100</f>
        <v>0</v>
      </c>
      <c r="P179" s="78">
        <f>+O179*M179/1000</f>
        <v>0</v>
      </c>
    </row>
    <row r="180" spans="1:16" x14ac:dyDescent="0.25">
      <c r="A180" s="72">
        <f t="shared" ref="A180:A192" si="60">+A179+1</f>
        <v>3</v>
      </c>
      <c r="B180" s="229"/>
      <c r="C180" s="79" t="s">
        <v>349</v>
      </c>
      <c r="D180" s="74" t="s">
        <v>172</v>
      </c>
      <c r="E180" s="74">
        <v>1.5</v>
      </c>
      <c r="F180" s="79">
        <v>3.5</v>
      </c>
      <c r="G180" s="74">
        <v>1</v>
      </c>
      <c r="H180" s="74">
        <v>16</v>
      </c>
      <c r="I180" s="75">
        <f t="shared" si="57"/>
        <v>6159.9000000000005</v>
      </c>
      <c r="J180" s="75">
        <f t="shared" si="58"/>
        <v>985.58400000000006</v>
      </c>
      <c r="K180" s="75">
        <v>9500</v>
      </c>
      <c r="L180" s="76">
        <f t="shared" si="59"/>
        <v>9363.0480000000007</v>
      </c>
      <c r="M180" s="77">
        <v>0</v>
      </c>
      <c r="N180" s="77">
        <v>0</v>
      </c>
      <c r="O180" s="75">
        <f t="shared" ref="O180:O192" si="61">+M180*N180/100</f>
        <v>0</v>
      </c>
      <c r="P180" s="78">
        <f t="shared" ref="P180:P192" si="62">+O180*M180/1000</f>
        <v>0</v>
      </c>
    </row>
    <row r="181" spans="1:16" x14ac:dyDescent="0.25">
      <c r="A181" s="72">
        <f t="shared" si="60"/>
        <v>4</v>
      </c>
      <c r="B181" s="79" t="s">
        <v>350</v>
      </c>
      <c r="C181" s="128" t="s">
        <v>186</v>
      </c>
      <c r="D181" s="79" t="s">
        <v>172</v>
      </c>
      <c r="E181" s="79">
        <v>1.5</v>
      </c>
      <c r="F181" s="79">
        <v>1.5</v>
      </c>
      <c r="G181" s="79">
        <v>1</v>
      </c>
      <c r="H181" s="74">
        <v>10.1</v>
      </c>
      <c r="I181" s="75">
        <f t="shared" si="57"/>
        <v>6159.9000000000005</v>
      </c>
      <c r="J181" s="75">
        <f t="shared" si="58"/>
        <v>622.1499</v>
      </c>
      <c r="K181" s="75">
        <v>6500</v>
      </c>
      <c r="L181" s="76">
        <f t="shared" si="59"/>
        <v>4043.97435</v>
      </c>
      <c r="M181" s="77">
        <v>0</v>
      </c>
      <c r="N181" s="77">
        <v>0</v>
      </c>
      <c r="O181" s="75">
        <f t="shared" si="61"/>
        <v>0</v>
      </c>
      <c r="P181" s="78">
        <f t="shared" si="62"/>
        <v>0</v>
      </c>
    </row>
    <row r="182" spans="1:16" x14ac:dyDescent="0.25">
      <c r="A182" s="72">
        <f t="shared" si="60"/>
        <v>5</v>
      </c>
      <c r="B182" s="130" t="s">
        <v>351</v>
      </c>
      <c r="C182" s="128" t="s">
        <v>186</v>
      </c>
      <c r="D182" s="79" t="s">
        <v>172</v>
      </c>
      <c r="E182" s="79">
        <v>1.5</v>
      </c>
      <c r="F182" s="79">
        <v>1.5</v>
      </c>
      <c r="G182" s="79">
        <v>1</v>
      </c>
      <c r="H182" s="74">
        <v>10.1</v>
      </c>
      <c r="I182" s="75">
        <f t="shared" si="57"/>
        <v>6159.9000000000005</v>
      </c>
      <c r="J182" s="75">
        <f t="shared" si="58"/>
        <v>622.1499</v>
      </c>
      <c r="K182" s="75">
        <v>6500</v>
      </c>
      <c r="L182" s="76">
        <f t="shared" si="59"/>
        <v>4043.97435</v>
      </c>
      <c r="M182" s="77">
        <v>2800</v>
      </c>
      <c r="N182" s="77">
        <v>10.1</v>
      </c>
      <c r="O182" s="75">
        <f t="shared" si="61"/>
        <v>282.8</v>
      </c>
      <c r="P182" s="78">
        <f t="shared" si="62"/>
        <v>791.84</v>
      </c>
    </row>
    <row r="183" spans="1:16" x14ac:dyDescent="0.25">
      <c r="A183" s="72">
        <f t="shared" si="60"/>
        <v>6</v>
      </c>
      <c r="B183" s="130" t="s">
        <v>352</v>
      </c>
      <c r="C183" s="128" t="s">
        <v>186</v>
      </c>
      <c r="D183" s="79" t="s">
        <v>172</v>
      </c>
      <c r="E183" s="79">
        <v>1.5</v>
      </c>
      <c r="F183" s="79">
        <v>1.5</v>
      </c>
      <c r="G183" s="79">
        <v>1</v>
      </c>
      <c r="H183" s="74">
        <v>10.1</v>
      </c>
      <c r="I183" s="75">
        <f t="shared" si="57"/>
        <v>6159.9000000000005</v>
      </c>
      <c r="J183" s="75">
        <f t="shared" si="58"/>
        <v>622.1499</v>
      </c>
      <c r="K183" s="75">
        <v>6500</v>
      </c>
      <c r="L183" s="76">
        <f t="shared" si="59"/>
        <v>4043.97435</v>
      </c>
      <c r="M183" s="77">
        <v>0</v>
      </c>
      <c r="N183" s="77">
        <v>0</v>
      </c>
      <c r="O183" s="75">
        <f t="shared" si="61"/>
        <v>0</v>
      </c>
      <c r="P183" s="78">
        <f t="shared" si="62"/>
        <v>0</v>
      </c>
    </row>
    <row r="184" spans="1:16" x14ac:dyDescent="0.25">
      <c r="A184" s="72">
        <f t="shared" si="60"/>
        <v>7</v>
      </c>
      <c r="B184" s="130" t="s">
        <v>353</v>
      </c>
      <c r="C184" s="128" t="s">
        <v>186</v>
      </c>
      <c r="D184" s="79" t="s">
        <v>172</v>
      </c>
      <c r="E184" s="79">
        <v>1.5</v>
      </c>
      <c r="F184" s="79">
        <v>1.5</v>
      </c>
      <c r="G184" s="79">
        <v>1</v>
      </c>
      <c r="H184" s="74">
        <v>10.1</v>
      </c>
      <c r="I184" s="75">
        <f t="shared" si="57"/>
        <v>6159.9000000000005</v>
      </c>
      <c r="J184" s="75">
        <f t="shared" si="58"/>
        <v>622.1499</v>
      </c>
      <c r="K184" s="75">
        <v>6500</v>
      </c>
      <c r="L184" s="76">
        <f t="shared" si="59"/>
        <v>4043.97435</v>
      </c>
      <c r="M184" s="77">
        <v>0</v>
      </c>
      <c r="N184" s="77">
        <v>0</v>
      </c>
      <c r="O184" s="75">
        <f t="shared" si="61"/>
        <v>0</v>
      </c>
      <c r="P184" s="78">
        <f t="shared" si="62"/>
        <v>0</v>
      </c>
    </row>
    <row r="185" spans="1:16" x14ac:dyDescent="0.25">
      <c r="A185" s="72">
        <f t="shared" si="60"/>
        <v>8</v>
      </c>
      <c r="B185" s="79" t="s">
        <v>354</v>
      </c>
      <c r="C185" s="128" t="s">
        <v>186</v>
      </c>
      <c r="D185" s="79" t="s">
        <v>172</v>
      </c>
      <c r="E185" s="79">
        <v>1.5</v>
      </c>
      <c r="F185" s="79">
        <v>1.5</v>
      </c>
      <c r="G185" s="79">
        <v>1</v>
      </c>
      <c r="H185" s="74">
        <v>10.1</v>
      </c>
      <c r="I185" s="75">
        <f t="shared" si="57"/>
        <v>6159.9000000000005</v>
      </c>
      <c r="J185" s="75">
        <f t="shared" si="58"/>
        <v>622.1499</v>
      </c>
      <c r="K185" s="75">
        <v>6500</v>
      </c>
      <c r="L185" s="76">
        <f t="shared" si="59"/>
        <v>4043.97435</v>
      </c>
      <c r="M185" s="77">
        <v>0</v>
      </c>
      <c r="N185" s="77">
        <v>0</v>
      </c>
      <c r="O185" s="75">
        <f t="shared" si="61"/>
        <v>0</v>
      </c>
      <c r="P185" s="78">
        <f t="shared" si="62"/>
        <v>0</v>
      </c>
    </row>
    <row r="186" spans="1:16" x14ac:dyDescent="0.25">
      <c r="A186" s="72">
        <f t="shared" si="60"/>
        <v>9</v>
      </c>
      <c r="B186" s="130" t="s">
        <v>355</v>
      </c>
      <c r="C186" s="79" t="s">
        <v>186</v>
      </c>
      <c r="D186" s="79" t="s">
        <v>172</v>
      </c>
      <c r="E186" s="79">
        <v>1.5</v>
      </c>
      <c r="F186" s="79">
        <v>1.5</v>
      </c>
      <c r="G186" s="79">
        <v>1</v>
      </c>
      <c r="H186" s="74">
        <v>10.1</v>
      </c>
      <c r="I186" s="75">
        <f t="shared" si="57"/>
        <v>6159.9000000000005</v>
      </c>
      <c r="J186" s="75">
        <f t="shared" si="58"/>
        <v>622.1499</v>
      </c>
      <c r="K186" s="75">
        <v>6500</v>
      </c>
      <c r="L186" s="76">
        <f t="shared" si="59"/>
        <v>4043.97435</v>
      </c>
      <c r="M186" s="77">
        <v>0</v>
      </c>
      <c r="N186" s="77">
        <v>0</v>
      </c>
      <c r="O186" s="75">
        <f t="shared" si="61"/>
        <v>0</v>
      </c>
      <c r="P186" s="78">
        <f t="shared" si="62"/>
        <v>0</v>
      </c>
    </row>
    <row r="187" spans="1:16" x14ac:dyDescent="0.25">
      <c r="A187" s="72">
        <f t="shared" si="60"/>
        <v>10</v>
      </c>
      <c r="B187" s="130" t="s">
        <v>356</v>
      </c>
      <c r="C187" s="128" t="s">
        <v>186</v>
      </c>
      <c r="D187" s="79" t="s">
        <v>172</v>
      </c>
      <c r="E187" s="79">
        <v>1.5</v>
      </c>
      <c r="F187" s="79">
        <v>1.5</v>
      </c>
      <c r="G187" s="79">
        <v>1</v>
      </c>
      <c r="H187" s="74">
        <v>10.1</v>
      </c>
      <c r="I187" s="75">
        <f t="shared" si="57"/>
        <v>6159.9000000000005</v>
      </c>
      <c r="J187" s="75">
        <f t="shared" si="58"/>
        <v>622.1499</v>
      </c>
      <c r="K187" s="75">
        <v>6500</v>
      </c>
      <c r="L187" s="76">
        <f t="shared" si="59"/>
        <v>4043.97435</v>
      </c>
      <c r="M187" s="77">
        <v>0</v>
      </c>
      <c r="N187" s="77">
        <v>0</v>
      </c>
      <c r="O187" s="75">
        <f t="shared" si="61"/>
        <v>0</v>
      </c>
      <c r="P187" s="78">
        <f t="shared" si="62"/>
        <v>0</v>
      </c>
    </row>
    <row r="188" spans="1:16" x14ac:dyDescent="0.25">
      <c r="A188" s="72">
        <f t="shared" si="60"/>
        <v>11</v>
      </c>
      <c r="B188" s="130" t="s">
        <v>357</v>
      </c>
      <c r="C188" s="128" t="s">
        <v>178</v>
      </c>
      <c r="D188" s="79" t="s">
        <v>172</v>
      </c>
      <c r="E188" s="79">
        <v>1.5</v>
      </c>
      <c r="F188" s="79">
        <v>1.5</v>
      </c>
      <c r="G188" s="79">
        <v>1</v>
      </c>
      <c r="H188" s="74">
        <v>13</v>
      </c>
      <c r="I188" s="75">
        <f t="shared" si="57"/>
        <v>6159.9000000000005</v>
      </c>
      <c r="J188" s="75">
        <f t="shared" si="58"/>
        <v>800.78700000000015</v>
      </c>
      <c r="K188" s="75">
        <v>6500</v>
      </c>
      <c r="L188" s="76">
        <f t="shared" si="59"/>
        <v>5205.1155000000008</v>
      </c>
      <c r="M188" s="77">
        <v>2800</v>
      </c>
      <c r="N188" s="77">
        <v>13</v>
      </c>
      <c r="O188" s="75">
        <f t="shared" si="61"/>
        <v>364</v>
      </c>
      <c r="P188" s="78">
        <f t="shared" si="62"/>
        <v>1019.2</v>
      </c>
    </row>
    <row r="189" spans="1:16" x14ac:dyDescent="0.25">
      <c r="A189" s="72">
        <f t="shared" si="60"/>
        <v>12</v>
      </c>
      <c r="B189" s="79" t="s">
        <v>358</v>
      </c>
      <c r="C189" s="128" t="s">
        <v>186</v>
      </c>
      <c r="D189" s="79" t="s">
        <v>172</v>
      </c>
      <c r="E189" s="79">
        <v>1.5</v>
      </c>
      <c r="F189" s="79">
        <v>1.5</v>
      </c>
      <c r="G189" s="79">
        <v>1</v>
      </c>
      <c r="H189" s="74">
        <v>10.1</v>
      </c>
      <c r="I189" s="75">
        <f t="shared" si="57"/>
        <v>6159.9000000000005</v>
      </c>
      <c r="J189" s="75">
        <f t="shared" si="58"/>
        <v>622.1499</v>
      </c>
      <c r="K189" s="75">
        <v>6500</v>
      </c>
      <c r="L189" s="76">
        <f t="shared" si="59"/>
        <v>4043.97435</v>
      </c>
      <c r="M189" s="77">
        <v>0</v>
      </c>
      <c r="N189" s="77">
        <v>0</v>
      </c>
      <c r="O189" s="75">
        <f t="shared" si="61"/>
        <v>0</v>
      </c>
      <c r="P189" s="78">
        <f t="shared" si="62"/>
        <v>0</v>
      </c>
    </row>
    <row r="190" spans="1:16" x14ac:dyDescent="0.25">
      <c r="A190" s="72">
        <f t="shared" si="60"/>
        <v>13</v>
      </c>
      <c r="B190" s="130" t="s">
        <v>359</v>
      </c>
      <c r="C190" s="128" t="s">
        <v>186</v>
      </c>
      <c r="D190" s="79" t="s">
        <v>172</v>
      </c>
      <c r="E190" s="79">
        <v>1.5</v>
      </c>
      <c r="F190" s="79">
        <v>1.5</v>
      </c>
      <c r="G190" s="79">
        <v>1</v>
      </c>
      <c r="H190" s="74">
        <v>10.1</v>
      </c>
      <c r="I190" s="75">
        <f t="shared" si="57"/>
        <v>6159.9000000000005</v>
      </c>
      <c r="J190" s="75">
        <f t="shared" si="58"/>
        <v>622.1499</v>
      </c>
      <c r="K190" s="75">
        <v>6500</v>
      </c>
      <c r="L190" s="76">
        <f t="shared" si="59"/>
        <v>4043.97435</v>
      </c>
      <c r="M190" s="77">
        <v>0</v>
      </c>
      <c r="N190" s="77">
        <v>0</v>
      </c>
      <c r="O190" s="75">
        <f t="shared" si="61"/>
        <v>0</v>
      </c>
      <c r="P190" s="78">
        <f t="shared" si="62"/>
        <v>0</v>
      </c>
    </row>
    <row r="191" spans="1:16" x14ac:dyDescent="0.25">
      <c r="A191" s="72">
        <f t="shared" si="60"/>
        <v>14</v>
      </c>
      <c r="B191" s="130" t="s">
        <v>360</v>
      </c>
      <c r="C191" s="130" t="s">
        <v>171</v>
      </c>
      <c r="D191" s="79" t="s">
        <v>172</v>
      </c>
      <c r="E191" s="79">
        <v>1.5</v>
      </c>
      <c r="F191" s="79">
        <v>1.8</v>
      </c>
      <c r="G191" s="79">
        <v>1</v>
      </c>
      <c r="H191" s="74">
        <v>12.5</v>
      </c>
      <c r="I191" s="75">
        <f t="shared" si="57"/>
        <v>6159.9000000000005</v>
      </c>
      <c r="J191" s="75">
        <f t="shared" si="58"/>
        <v>769.98749999999995</v>
      </c>
      <c r="K191" s="75">
        <v>6500</v>
      </c>
      <c r="L191" s="76">
        <f t="shared" si="59"/>
        <v>5004.9187499999998</v>
      </c>
      <c r="M191" s="77">
        <v>0</v>
      </c>
      <c r="N191" s="77">
        <v>0</v>
      </c>
      <c r="O191" s="75">
        <f t="shared" si="61"/>
        <v>0</v>
      </c>
      <c r="P191" s="78">
        <f t="shared" si="62"/>
        <v>0</v>
      </c>
    </row>
    <row r="192" spans="1:16" ht="15.75" thickBot="1" x14ac:dyDescent="0.3">
      <c r="A192" s="80">
        <f t="shared" si="60"/>
        <v>15</v>
      </c>
      <c r="B192" s="131" t="s">
        <v>361</v>
      </c>
      <c r="C192" s="131" t="s">
        <v>181</v>
      </c>
      <c r="D192" s="82" t="s">
        <v>172</v>
      </c>
      <c r="E192" s="82">
        <v>1.5</v>
      </c>
      <c r="F192" s="82">
        <v>1.5</v>
      </c>
      <c r="G192" s="82">
        <v>1</v>
      </c>
      <c r="H192" s="83">
        <v>10</v>
      </c>
      <c r="I192" s="84">
        <f t="shared" si="57"/>
        <v>6159.9000000000005</v>
      </c>
      <c r="J192" s="84">
        <f t="shared" si="58"/>
        <v>615.99000000000012</v>
      </c>
      <c r="K192" s="84">
        <v>6500</v>
      </c>
      <c r="L192" s="85">
        <f t="shared" si="59"/>
        <v>4003.9350000000009</v>
      </c>
      <c r="M192" s="86">
        <v>0</v>
      </c>
      <c r="N192" s="86">
        <v>0</v>
      </c>
      <c r="O192" s="84">
        <f t="shared" si="61"/>
        <v>0</v>
      </c>
      <c r="P192" s="87">
        <f t="shared" si="62"/>
        <v>0</v>
      </c>
    </row>
    <row r="193" spans="1:16" ht="15.75" thickBot="1" x14ac:dyDescent="0.3">
      <c r="A193" s="226" t="s">
        <v>16</v>
      </c>
      <c r="B193" s="227"/>
      <c r="C193" s="57" t="s">
        <v>2</v>
      </c>
      <c r="D193" s="57" t="s">
        <v>163</v>
      </c>
      <c r="E193" s="57" t="s">
        <v>163</v>
      </c>
      <c r="F193" s="57" t="s">
        <v>163</v>
      </c>
      <c r="G193" s="57">
        <f>SUM(G194:G223)</f>
        <v>30</v>
      </c>
      <c r="H193" s="57" t="s">
        <v>163</v>
      </c>
      <c r="I193" s="62">
        <f t="shared" ref="I193:N193" si="63">SUM(I194:I223)</f>
        <v>202440</v>
      </c>
      <c r="J193" s="62">
        <f t="shared" si="63"/>
        <v>11410.476000000002</v>
      </c>
      <c r="K193" s="62">
        <f t="shared" si="63"/>
        <v>116700</v>
      </c>
      <c r="L193" s="62">
        <f t="shared" si="63"/>
        <v>78971.298000000024</v>
      </c>
      <c r="M193" s="62">
        <f t="shared" si="63"/>
        <v>35100</v>
      </c>
      <c r="N193" s="62">
        <f t="shared" si="63"/>
        <v>145</v>
      </c>
      <c r="O193" s="62">
        <f>SUM(O194:O223)</f>
        <v>7847.8321678321681</v>
      </c>
      <c r="P193" s="64">
        <f>SUM(P194:P223)</f>
        <v>21189.146853146853</v>
      </c>
    </row>
    <row r="194" spans="1:16" x14ac:dyDescent="0.25">
      <c r="A194" s="88">
        <v>1</v>
      </c>
      <c r="B194" s="233" t="s">
        <v>362</v>
      </c>
      <c r="C194" s="132" t="s">
        <v>168</v>
      </c>
      <c r="D194" s="132" t="s">
        <v>176</v>
      </c>
      <c r="E194" s="89">
        <v>1.5</v>
      </c>
      <c r="F194" s="133">
        <v>2.5</v>
      </c>
      <c r="G194" s="89">
        <v>1</v>
      </c>
      <c r="H194" s="134">
        <v>11.91</v>
      </c>
      <c r="I194" s="90">
        <v>7560</v>
      </c>
      <c r="J194" s="90">
        <f>+I194*H194/100</f>
        <v>900.39600000000007</v>
      </c>
      <c r="K194" s="90">
        <v>9500</v>
      </c>
      <c r="L194" s="91">
        <f>J194*K194/1000</f>
        <v>8553.7620000000006</v>
      </c>
      <c r="M194" s="90">
        <v>0</v>
      </c>
      <c r="N194" s="89">
        <v>0</v>
      </c>
      <c r="O194" s="90">
        <v>0</v>
      </c>
      <c r="P194" s="93">
        <f>+O194*M194/1000</f>
        <v>0</v>
      </c>
    </row>
    <row r="195" spans="1:16" x14ac:dyDescent="0.25">
      <c r="A195" s="72">
        <v>2</v>
      </c>
      <c r="B195" s="234"/>
      <c r="C195" s="135" t="s">
        <v>363</v>
      </c>
      <c r="D195" s="135" t="s">
        <v>364</v>
      </c>
      <c r="E195" s="74">
        <v>1.5</v>
      </c>
      <c r="F195" s="136">
        <v>2.5</v>
      </c>
      <c r="G195" s="74">
        <v>1</v>
      </c>
      <c r="H195" s="137">
        <v>13.4</v>
      </c>
      <c r="I195" s="75">
        <v>6720</v>
      </c>
      <c r="J195" s="75">
        <f t="shared" ref="J195:J221" si="64">+I195*H195/100</f>
        <v>900.48</v>
      </c>
      <c r="K195" s="75">
        <v>6700</v>
      </c>
      <c r="L195" s="76">
        <f t="shared" ref="L195:L212" si="65">J195*K195/1000</f>
        <v>6033.2160000000003</v>
      </c>
      <c r="M195" s="75">
        <v>0</v>
      </c>
      <c r="N195" s="74">
        <v>0</v>
      </c>
      <c r="O195" s="75">
        <v>0</v>
      </c>
      <c r="P195" s="78">
        <f>+O195*M195/1000</f>
        <v>0</v>
      </c>
    </row>
    <row r="196" spans="1:16" x14ac:dyDescent="0.25">
      <c r="A196" s="72">
        <v>3</v>
      </c>
      <c r="B196" s="234"/>
      <c r="C196" s="135" t="s">
        <v>184</v>
      </c>
      <c r="D196" s="135" t="s">
        <v>364</v>
      </c>
      <c r="E196" s="74">
        <v>1.5</v>
      </c>
      <c r="F196" s="136">
        <v>2.4</v>
      </c>
      <c r="G196" s="74">
        <v>1</v>
      </c>
      <c r="H196" s="137">
        <v>13.4</v>
      </c>
      <c r="I196" s="75">
        <v>6720</v>
      </c>
      <c r="J196" s="75">
        <f t="shared" si="64"/>
        <v>900.48</v>
      </c>
      <c r="K196" s="75">
        <v>6700</v>
      </c>
      <c r="L196" s="76">
        <f t="shared" si="65"/>
        <v>6033.2160000000003</v>
      </c>
      <c r="M196" s="75">
        <v>0</v>
      </c>
      <c r="N196" s="74">
        <v>0</v>
      </c>
      <c r="O196" s="75">
        <v>0</v>
      </c>
      <c r="P196" s="78">
        <f t="shared" ref="P196:P212" si="66">+O196*M196/1000</f>
        <v>0</v>
      </c>
    </row>
    <row r="197" spans="1:16" x14ac:dyDescent="0.25">
      <c r="A197" s="72">
        <v>4</v>
      </c>
      <c r="B197" s="138" t="s">
        <v>365</v>
      </c>
      <c r="C197" s="139" t="s">
        <v>366</v>
      </c>
      <c r="D197" s="135" t="s">
        <v>364</v>
      </c>
      <c r="E197" s="74">
        <v>1.5</v>
      </c>
      <c r="F197" s="136">
        <v>1.5</v>
      </c>
      <c r="G197" s="74">
        <v>1</v>
      </c>
      <c r="H197" s="74">
        <v>9.3000000000000007</v>
      </c>
      <c r="I197" s="75">
        <v>6720</v>
      </c>
      <c r="J197" s="75">
        <v>0</v>
      </c>
      <c r="K197" s="75">
        <v>0</v>
      </c>
      <c r="L197" s="76">
        <f t="shared" si="65"/>
        <v>0</v>
      </c>
      <c r="M197" s="75">
        <v>2700</v>
      </c>
      <c r="N197" s="74">
        <v>11</v>
      </c>
      <c r="O197" s="75">
        <f t="shared" ref="O197:O223" si="67">+I197/N197</f>
        <v>610.90909090909088</v>
      </c>
      <c r="P197" s="78">
        <f>+O197*M197/1000</f>
        <v>1649.4545454545455</v>
      </c>
    </row>
    <row r="198" spans="1:16" x14ac:dyDescent="0.25">
      <c r="A198" s="72">
        <v>5</v>
      </c>
      <c r="B198" s="138" t="s">
        <v>367</v>
      </c>
      <c r="C198" s="139" t="s">
        <v>368</v>
      </c>
      <c r="D198" s="135" t="s">
        <v>364</v>
      </c>
      <c r="E198" s="74">
        <v>1.5</v>
      </c>
      <c r="F198" s="136">
        <v>1.5</v>
      </c>
      <c r="G198" s="74">
        <v>1</v>
      </c>
      <c r="H198" s="74">
        <v>9.3000000000000007</v>
      </c>
      <c r="I198" s="75">
        <v>6720</v>
      </c>
      <c r="J198" s="75">
        <v>0</v>
      </c>
      <c r="K198" s="75">
        <v>0</v>
      </c>
      <c r="L198" s="76">
        <f t="shared" si="65"/>
        <v>0</v>
      </c>
      <c r="M198" s="75">
        <v>2700</v>
      </c>
      <c r="N198" s="74">
        <v>11</v>
      </c>
      <c r="O198" s="75">
        <f t="shared" si="67"/>
        <v>610.90909090909088</v>
      </c>
      <c r="P198" s="78">
        <f t="shared" si="66"/>
        <v>1649.4545454545455</v>
      </c>
    </row>
    <row r="199" spans="1:16" x14ac:dyDescent="0.25">
      <c r="A199" s="72">
        <v>6</v>
      </c>
      <c r="B199" s="235" t="s">
        <v>369</v>
      </c>
      <c r="C199" s="139" t="s">
        <v>368</v>
      </c>
      <c r="D199" s="135" t="s">
        <v>364</v>
      </c>
      <c r="E199" s="74">
        <v>1.5</v>
      </c>
      <c r="F199" s="136">
        <v>1.5</v>
      </c>
      <c r="G199" s="74">
        <v>1</v>
      </c>
      <c r="H199" s="74">
        <v>9.3000000000000007</v>
      </c>
      <c r="I199" s="75">
        <v>6720</v>
      </c>
      <c r="J199" s="75">
        <v>0</v>
      </c>
      <c r="K199" s="75">
        <v>0</v>
      </c>
      <c r="L199" s="76">
        <f t="shared" si="65"/>
        <v>0</v>
      </c>
      <c r="M199" s="75">
        <v>2700</v>
      </c>
      <c r="N199" s="74">
        <v>11</v>
      </c>
      <c r="O199" s="75">
        <f t="shared" si="67"/>
        <v>610.90909090909088</v>
      </c>
      <c r="P199" s="78">
        <f t="shared" si="66"/>
        <v>1649.4545454545455</v>
      </c>
    </row>
    <row r="200" spans="1:16" x14ac:dyDescent="0.25">
      <c r="A200" s="72">
        <v>7</v>
      </c>
      <c r="B200" s="235"/>
      <c r="C200" s="139" t="s">
        <v>368</v>
      </c>
      <c r="D200" s="135" t="s">
        <v>364</v>
      </c>
      <c r="E200" s="74">
        <v>1.5</v>
      </c>
      <c r="F200" s="136">
        <v>1.5</v>
      </c>
      <c r="G200" s="74">
        <v>1</v>
      </c>
      <c r="H200" s="74">
        <v>9.3000000000000007</v>
      </c>
      <c r="I200" s="75">
        <v>6720</v>
      </c>
      <c r="J200" s="75">
        <f t="shared" si="64"/>
        <v>624.96</v>
      </c>
      <c r="K200" s="75">
        <v>6700</v>
      </c>
      <c r="L200" s="76">
        <f t="shared" si="65"/>
        <v>4187.2320000000009</v>
      </c>
      <c r="M200" s="75">
        <v>0</v>
      </c>
      <c r="N200" s="74">
        <v>0</v>
      </c>
      <c r="O200" s="75">
        <v>0</v>
      </c>
      <c r="P200" s="78">
        <f t="shared" si="66"/>
        <v>0</v>
      </c>
    </row>
    <row r="201" spans="1:16" x14ac:dyDescent="0.25">
      <c r="A201" s="72">
        <v>8</v>
      </c>
      <c r="B201" s="235"/>
      <c r="C201" s="139" t="s">
        <v>368</v>
      </c>
      <c r="D201" s="135" t="s">
        <v>364</v>
      </c>
      <c r="E201" s="74">
        <v>1.5</v>
      </c>
      <c r="F201" s="136">
        <v>1.5</v>
      </c>
      <c r="G201" s="74">
        <v>1</v>
      </c>
      <c r="H201" s="74">
        <v>9.3000000000000007</v>
      </c>
      <c r="I201" s="75">
        <v>6720</v>
      </c>
      <c r="J201" s="75">
        <f t="shared" si="64"/>
        <v>624.96</v>
      </c>
      <c r="K201" s="75">
        <v>6700</v>
      </c>
      <c r="L201" s="76">
        <f t="shared" si="65"/>
        <v>4187.2320000000009</v>
      </c>
      <c r="M201" s="75">
        <v>0</v>
      </c>
      <c r="N201" s="74">
        <v>0</v>
      </c>
      <c r="O201" s="75">
        <v>0</v>
      </c>
      <c r="P201" s="78">
        <f t="shared" si="66"/>
        <v>0</v>
      </c>
    </row>
    <row r="202" spans="1:16" x14ac:dyDescent="0.25">
      <c r="A202" s="72">
        <v>9</v>
      </c>
      <c r="B202" s="235"/>
      <c r="C202" s="139" t="s">
        <v>368</v>
      </c>
      <c r="D202" s="135" t="s">
        <v>364</v>
      </c>
      <c r="E202" s="74">
        <v>1.5</v>
      </c>
      <c r="F202" s="136">
        <v>1.5</v>
      </c>
      <c r="G202" s="74">
        <v>1</v>
      </c>
      <c r="H202" s="74">
        <v>9.3000000000000007</v>
      </c>
      <c r="I202" s="75">
        <v>6720</v>
      </c>
      <c r="J202" s="75">
        <f t="shared" si="64"/>
        <v>624.96</v>
      </c>
      <c r="K202" s="75">
        <v>6700</v>
      </c>
      <c r="L202" s="76">
        <f t="shared" si="65"/>
        <v>4187.2320000000009</v>
      </c>
      <c r="M202" s="75">
        <v>0</v>
      </c>
      <c r="N202" s="74">
        <v>0</v>
      </c>
      <c r="O202" s="75">
        <v>0</v>
      </c>
      <c r="P202" s="78">
        <f t="shared" si="66"/>
        <v>0</v>
      </c>
    </row>
    <row r="203" spans="1:16" ht="28.5" x14ac:dyDescent="0.25">
      <c r="A203" s="72">
        <v>10</v>
      </c>
      <c r="B203" s="235"/>
      <c r="C203" s="140" t="s">
        <v>370</v>
      </c>
      <c r="D203" s="135" t="s">
        <v>364</v>
      </c>
      <c r="E203" s="74">
        <v>1.5</v>
      </c>
      <c r="F203" s="136">
        <v>1.5</v>
      </c>
      <c r="G203" s="74">
        <v>1</v>
      </c>
      <c r="H203" s="74">
        <v>10.5</v>
      </c>
      <c r="I203" s="75">
        <v>6720</v>
      </c>
      <c r="J203" s="75">
        <f t="shared" si="64"/>
        <v>705.6</v>
      </c>
      <c r="K203" s="75">
        <v>6700</v>
      </c>
      <c r="L203" s="76">
        <f t="shared" si="65"/>
        <v>4727.5200000000004</v>
      </c>
      <c r="M203" s="75">
        <v>0</v>
      </c>
      <c r="N203" s="74">
        <v>0</v>
      </c>
      <c r="O203" s="75">
        <v>0</v>
      </c>
      <c r="P203" s="78">
        <f t="shared" si="66"/>
        <v>0</v>
      </c>
    </row>
    <row r="204" spans="1:16" ht="28.5" x14ac:dyDescent="0.25">
      <c r="A204" s="72">
        <v>11</v>
      </c>
      <c r="B204" s="235"/>
      <c r="C204" s="140" t="s">
        <v>371</v>
      </c>
      <c r="D204" s="135" t="s">
        <v>364</v>
      </c>
      <c r="E204" s="74">
        <v>1.5</v>
      </c>
      <c r="F204" s="136">
        <v>1.5</v>
      </c>
      <c r="G204" s="74">
        <v>1</v>
      </c>
      <c r="H204" s="74">
        <v>10.5</v>
      </c>
      <c r="I204" s="75">
        <v>6720</v>
      </c>
      <c r="J204" s="75">
        <f t="shared" si="64"/>
        <v>705.6</v>
      </c>
      <c r="K204" s="75">
        <v>6700</v>
      </c>
      <c r="L204" s="76">
        <f t="shared" si="65"/>
        <v>4727.5200000000004</v>
      </c>
      <c r="M204" s="75">
        <v>0</v>
      </c>
      <c r="N204" s="74">
        <v>0</v>
      </c>
      <c r="O204" s="75">
        <v>0</v>
      </c>
      <c r="P204" s="78">
        <f t="shared" si="66"/>
        <v>0</v>
      </c>
    </row>
    <row r="205" spans="1:16" x14ac:dyDescent="0.25">
      <c r="A205" s="72">
        <v>12</v>
      </c>
      <c r="B205" s="141" t="s">
        <v>372</v>
      </c>
      <c r="C205" s="139" t="s">
        <v>368</v>
      </c>
      <c r="D205" s="135" t="s">
        <v>364</v>
      </c>
      <c r="E205" s="74">
        <v>1.5</v>
      </c>
      <c r="F205" s="136">
        <v>1.5</v>
      </c>
      <c r="G205" s="74">
        <v>1</v>
      </c>
      <c r="H205" s="74">
        <v>9.3000000000000007</v>
      </c>
      <c r="I205" s="75">
        <v>6720</v>
      </c>
      <c r="J205" s="75">
        <f t="shared" si="64"/>
        <v>624.96</v>
      </c>
      <c r="K205" s="75">
        <v>6700</v>
      </c>
      <c r="L205" s="76">
        <f t="shared" si="65"/>
        <v>4187.2320000000009</v>
      </c>
      <c r="M205" s="75">
        <v>0</v>
      </c>
      <c r="N205" s="74">
        <v>0</v>
      </c>
      <c r="O205" s="75">
        <v>0</v>
      </c>
      <c r="P205" s="78">
        <f t="shared" si="66"/>
        <v>0</v>
      </c>
    </row>
    <row r="206" spans="1:16" x14ac:dyDescent="0.25">
      <c r="A206" s="72">
        <v>13</v>
      </c>
      <c r="B206" s="141" t="s">
        <v>373</v>
      </c>
      <c r="C206" s="139" t="s">
        <v>368</v>
      </c>
      <c r="D206" s="135" t="s">
        <v>364</v>
      </c>
      <c r="E206" s="74">
        <v>1.5</v>
      </c>
      <c r="F206" s="136">
        <v>1.5</v>
      </c>
      <c r="G206" s="74">
        <v>1</v>
      </c>
      <c r="H206" s="74">
        <v>9.3000000000000007</v>
      </c>
      <c r="I206" s="75">
        <v>6720</v>
      </c>
      <c r="J206" s="75">
        <f t="shared" si="64"/>
        <v>624.96</v>
      </c>
      <c r="K206" s="75">
        <v>6700</v>
      </c>
      <c r="L206" s="76">
        <f t="shared" si="65"/>
        <v>4187.2320000000009</v>
      </c>
      <c r="M206" s="75">
        <v>0</v>
      </c>
      <c r="N206" s="74">
        <v>0</v>
      </c>
      <c r="O206" s="75">
        <v>0</v>
      </c>
      <c r="P206" s="78">
        <f t="shared" si="66"/>
        <v>0</v>
      </c>
    </row>
    <row r="207" spans="1:16" x14ac:dyDescent="0.25">
      <c r="A207" s="72">
        <v>14</v>
      </c>
      <c r="B207" s="141" t="s">
        <v>374</v>
      </c>
      <c r="C207" s="139" t="s">
        <v>368</v>
      </c>
      <c r="D207" s="135" t="s">
        <v>364</v>
      </c>
      <c r="E207" s="74">
        <v>1.5</v>
      </c>
      <c r="F207" s="136">
        <v>1.5</v>
      </c>
      <c r="G207" s="74">
        <v>1</v>
      </c>
      <c r="H207" s="74">
        <v>9.3000000000000007</v>
      </c>
      <c r="I207" s="75">
        <v>6720</v>
      </c>
      <c r="J207" s="75">
        <f t="shared" si="64"/>
        <v>624.96</v>
      </c>
      <c r="K207" s="75">
        <v>6700</v>
      </c>
      <c r="L207" s="76">
        <f t="shared" si="65"/>
        <v>4187.2320000000009</v>
      </c>
      <c r="M207" s="75">
        <v>0</v>
      </c>
      <c r="N207" s="74">
        <v>0</v>
      </c>
      <c r="O207" s="75">
        <v>0</v>
      </c>
      <c r="P207" s="78">
        <f t="shared" si="66"/>
        <v>0</v>
      </c>
    </row>
    <row r="208" spans="1:16" x14ac:dyDescent="0.25">
      <c r="A208" s="72">
        <v>15</v>
      </c>
      <c r="B208" s="141" t="s">
        <v>375</v>
      </c>
      <c r="C208" s="139" t="s">
        <v>368</v>
      </c>
      <c r="D208" s="135" t="s">
        <v>364</v>
      </c>
      <c r="E208" s="74">
        <v>1.5</v>
      </c>
      <c r="F208" s="136">
        <v>1.5</v>
      </c>
      <c r="G208" s="74">
        <v>1</v>
      </c>
      <c r="H208" s="74">
        <v>9.3000000000000007</v>
      </c>
      <c r="I208" s="75">
        <v>6720</v>
      </c>
      <c r="J208" s="75">
        <v>0</v>
      </c>
      <c r="K208" s="75">
        <v>0</v>
      </c>
      <c r="L208" s="76">
        <f t="shared" si="65"/>
        <v>0</v>
      </c>
      <c r="M208" s="75">
        <v>2700</v>
      </c>
      <c r="N208" s="74">
        <v>11</v>
      </c>
      <c r="O208" s="75">
        <f t="shared" si="67"/>
        <v>610.90909090909088</v>
      </c>
      <c r="P208" s="78">
        <f t="shared" si="66"/>
        <v>1649.4545454545455</v>
      </c>
    </row>
    <row r="209" spans="1:16" x14ac:dyDescent="0.25">
      <c r="A209" s="72">
        <v>16</v>
      </c>
      <c r="B209" s="141" t="s">
        <v>376</v>
      </c>
      <c r="C209" s="139" t="s">
        <v>368</v>
      </c>
      <c r="D209" s="135" t="s">
        <v>364</v>
      </c>
      <c r="E209" s="74">
        <v>1.5</v>
      </c>
      <c r="F209" s="136">
        <v>1.5</v>
      </c>
      <c r="G209" s="74">
        <v>1</v>
      </c>
      <c r="H209" s="74">
        <v>9.3000000000000007</v>
      </c>
      <c r="I209" s="75">
        <v>6720</v>
      </c>
      <c r="J209" s="75">
        <v>0</v>
      </c>
      <c r="K209" s="75">
        <v>0</v>
      </c>
      <c r="L209" s="76">
        <f t="shared" si="65"/>
        <v>0</v>
      </c>
      <c r="M209" s="75">
        <v>2700</v>
      </c>
      <c r="N209" s="74">
        <v>11</v>
      </c>
      <c r="O209" s="75">
        <f t="shared" si="67"/>
        <v>610.90909090909088</v>
      </c>
      <c r="P209" s="78">
        <f t="shared" si="66"/>
        <v>1649.4545454545455</v>
      </c>
    </row>
    <row r="210" spans="1:16" x14ac:dyDescent="0.25">
      <c r="A210" s="72">
        <v>17</v>
      </c>
      <c r="B210" s="141" t="s">
        <v>377</v>
      </c>
      <c r="C210" s="139" t="s">
        <v>368</v>
      </c>
      <c r="D210" s="135" t="s">
        <v>364</v>
      </c>
      <c r="E210" s="74">
        <v>1.5</v>
      </c>
      <c r="F210" s="136">
        <v>1.5</v>
      </c>
      <c r="G210" s="74">
        <v>1</v>
      </c>
      <c r="H210" s="74">
        <v>9.3000000000000007</v>
      </c>
      <c r="I210" s="75">
        <v>6720</v>
      </c>
      <c r="J210" s="75">
        <v>0</v>
      </c>
      <c r="K210" s="75">
        <v>0</v>
      </c>
      <c r="L210" s="76">
        <f t="shared" si="65"/>
        <v>0</v>
      </c>
      <c r="M210" s="75">
        <v>2700</v>
      </c>
      <c r="N210" s="74">
        <v>11</v>
      </c>
      <c r="O210" s="75">
        <f t="shared" si="67"/>
        <v>610.90909090909088</v>
      </c>
      <c r="P210" s="78">
        <f t="shared" si="66"/>
        <v>1649.4545454545455</v>
      </c>
    </row>
    <row r="211" spans="1:16" x14ac:dyDescent="0.25">
      <c r="A211" s="72">
        <v>18</v>
      </c>
      <c r="B211" s="141" t="s">
        <v>378</v>
      </c>
      <c r="C211" s="139" t="s">
        <v>368</v>
      </c>
      <c r="D211" s="135" t="s">
        <v>364</v>
      </c>
      <c r="E211" s="74">
        <v>1.5</v>
      </c>
      <c r="F211" s="136">
        <v>1.5</v>
      </c>
      <c r="G211" s="74">
        <v>1</v>
      </c>
      <c r="H211" s="74">
        <v>9.3000000000000007</v>
      </c>
      <c r="I211" s="75">
        <v>6720</v>
      </c>
      <c r="J211" s="75">
        <v>0</v>
      </c>
      <c r="K211" s="75">
        <v>0</v>
      </c>
      <c r="L211" s="76">
        <f t="shared" si="65"/>
        <v>0</v>
      </c>
      <c r="M211" s="75">
        <v>2700</v>
      </c>
      <c r="N211" s="74">
        <v>11</v>
      </c>
      <c r="O211" s="75">
        <f t="shared" si="67"/>
        <v>610.90909090909088</v>
      </c>
      <c r="P211" s="78">
        <f t="shared" si="66"/>
        <v>1649.4545454545455</v>
      </c>
    </row>
    <row r="212" spans="1:16" x14ac:dyDescent="0.25">
      <c r="A212" s="72">
        <v>19</v>
      </c>
      <c r="B212" s="141" t="s">
        <v>379</v>
      </c>
      <c r="C212" s="139" t="s">
        <v>368</v>
      </c>
      <c r="D212" s="135" t="s">
        <v>364</v>
      </c>
      <c r="E212" s="74">
        <v>1.5</v>
      </c>
      <c r="F212" s="136">
        <v>1.5</v>
      </c>
      <c r="G212" s="74">
        <v>1</v>
      </c>
      <c r="H212" s="74">
        <v>9.3000000000000007</v>
      </c>
      <c r="I212" s="75">
        <v>6720</v>
      </c>
      <c r="J212" s="75">
        <v>0</v>
      </c>
      <c r="K212" s="75">
        <v>0</v>
      </c>
      <c r="L212" s="76">
        <f t="shared" si="65"/>
        <v>0</v>
      </c>
      <c r="M212" s="75">
        <v>2700</v>
      </c>
      <c r="N212" s="74">
        <v>11</v>
      </c>
      <c r="O212" s="75">
        <f t="shared" si="67"/>
        <v>610.90909090909088</v>
      </c>
      <c r="P212" s="78">
        <f t="shared" si="66"/>
        <v>1649.4545454545455</v>
      </c>
    </row>
    <row r="213" spans="1:16" x14ac:dyDescent="0.25">
      <c r="A213" s="72">
        <v>20</v>
      </c>
      <c r="B213" s="141" t="s">
        <v>380</v>
      </c>
      <c r="C213" s="139" t="s">
        <v>368</v>
      </c>
      <c r="D213" s="135" t="s">
        <v>364</v>
      </c>
      <c r="E213" s="74">
        <v>1.5</v>
      </c>
      <c r="F213" s="136">
        <v>1.5</v>
      </c>
      <c r="G213" s="74">
        <v>1</v>
      </c>
      <c r="H213" s="74">
        <v>9.3000000000000007</v>
      </c>
      <c r="I213" s="75">
        <v>6720</v>
      </c>
      <c r="J213" s="75">
        <f t="shared" si="64"/>
        <v>624.96</v>
      </c>
      <c r="K213" s="75">
        <v>6700</v>
      </c>
      <c r="L213" s="76">
        <f>J213*K213/1000</f>
        <v>4187.2320000000009</v>
      </c>
      <c r="M213" s="75">
        <v>0</v>
      </c>
      <c r="N213" s="74">
        <v>0</v>
      </c>
      <c r="O213" s="75">
        <v>0</v>
      </c>
      <c r="P213" s="78">
        <f>+O213*M213/1000</f>
        <v>0</v>
      </c>
    </row>
    <row r="214" spans="1:16" ht="28.5" x14ac:dyDescent="0.25">
      <c r="A214" s="72">
        <v>21</v>
      </c>
      <c r="B214" s="141" t="s">
        <v>381</v>
      </c>
      <c r="C214" s="135" t="s">
        <v>382</v>
      </c>
      <c r="D214" s="135" t="s">
        <v>364</v>
      </c>
      <c r="E214" s="74">
        <v>1.5</v>
      </c>
      <c r="F214" s="136">
        <v>1.5</v>
      </c>
      <c r="G214" s="74">
        <v>1</v>
      </c>
      <c r="H214" s="74">
        <v>7.7</v>
      </c>
      <c r="I214" s="75">
        <v>6720</v>
      </c>
      <c r="J214" s="75">
        <f t="shared" si="64"/>
        <v>517.44000000000005</v>
      </c>
      <c r="K214" s="75">
        <v>6700</v>
      </c>
      <c r="L214" s="76">
        <f t="shared" ref="L214:L223" si="68">J214*K214/1000</f>
        <v>3466.8480000000004</v>
      </c>
      <c r="M214" s="75">
        <v>0</v>
      </c>
      <c r="N214" s="74">
        <v>0</v>
      </c>
      <c r="O214" s="75">
        <v>0</v>
      </c>
      <c r="P214" s="78">
        <f t="shared" ref="P214:P223" si="69">+O214*M214/1000</f>
        <v>0</v>
      </c>
    </row>
    <row r="215" spans="1:16" x14ac:dyDescent="0.25">
      <c r="A215" s="72">
        <v>22</v>
      </c>
      <c r="B215" s="141" t="s">
        <v>383</v>
      </c>
      <c r="C215" s="135" t="s">
        <v>171</v>
      </c>
      <c r="D215" s="135" t="s">
        <v>364</v>
      </c>
      <c r="E215" s="74">
        <v>1.5</v>
      </c>
      <c r="F215" s="136">
        <v>1.5</v>
      </c>
      <c r="G215" s="74">
        <v>1</v>
      </c>
      <c r="H215" s="74">
        <v>9.5</v>
      </c>
      <c r="I215" s="75">
        <v>6720</v>
      </c>
      <c r="J215" s="75">
        <v>0</v>
      </c>
      <c r="K215" s="75">
        <v>0</v>
      </c>
      <c r="L215" s="76">
        <f t="shared" si="68"/>
        <v>0</v>
      </c>
      <c r="M215" s="75">
        <v>2700</v>
      </c>
      <c r="N215" s="74">
        <v>13</v>
      </c>
      <c r="O215" s="75">
        <f t="shared" si="67"/>
        <v>516.92307692307691</v>
      </c>
      <c r="P215" s="78">
        <f t="shared" si="69"/>
        <v>1395.6923076923078</v>
      </c>
    </row>
    <row r="216" spans="1:16" x14ac:dyDescent="0.25">
      <c r="A216" s="72">
        <v>23</v>
      </c>
      <c r="B216" s="141" t="s">
        <v>384</v>
      </c>
      <c r="C216" s="142" t="s">
        <v>368</v>
      </c>
      <c r="D216" s="135" t="s">
        <v>364</v>
      </c>
      <c r="E216" s="74">
        <v>1.5</v>
      </c>
      <c r="F216" s="136">
        <v>1.5</v>
      </c>
      <c r="G216" s="74">
        <v>1</v>
      </c>
      <c r="H216" s="74">
        <v>9.3000000000000007</v>
      </c>
      <c r="I216" s="75">
        <v>6720</v>
      </c>
      <c r="J216" s="75">
        <v>0</v>
      </c>
      <c r="K216" s="75">
        <v>0</v>
      </c>
      <c r="L216" s="76">
        <f t="shared" si="68"/>
        <v>0</v>
      </c>
      <c r="M216" s="75">
        <v>2700</v>
      </c>
      <c r="N216" s="74">
        <v>11</v>
      </c>
      <c r="O216" s="75">
        <f t="shared" si="67"/>
        <v>610.90909090909088</v>
      </c>
      <c r="P216" s="78">
        <f t="shared" si="69"/>
        <v>1649.4545454545455</v>
      </c>
    </row>
    <row r="217" spans="1:16" x14ac:dyDescent="0.25">
      <c r="A217" s="72">
        <v>24</v>
      </c>
      <c r="B217" s="141" t="s">
        <v>385</v>
      </c>
      <c r="C217" s="139" t="s">
        <v>368</v>
      </c>
      <c r="D217" s="135" t="s">
        <v>364</v>
      </c>
      <c r="E217" s="74">
        <v>1.5</v>
      </c>
      <c r="F217" s="136">
        <v>1.5</v>
      </c>
      <c r="G217" s="74">
        <v>1</v>
      </c>
      <c r="H217" s="74">
        <v>9.3000000000000007</v>
      </c>
      <c r="I217" s="75">
        <v>6720</v>
      </c>
      <c r="J217" s="75">
        <f t="shared" si="64"/>
        <v>624.96</v>
      </c>
      <c r="K217" s="75">
        <v>6700</v>
      </c>
      <c r="L217" s="76">
        <f t="shared" si="68"/>
        <v>4187.2320000000009</v>
      </c>
      <c r="M217" s="75">
        <v>0</v>
      </c>
      <c r="N217" s="74">
        <v>0</v>
      </c>
      <c r="O217" s="75">
        <v>0</v>
      </c>
      <c r="P217" s="78">
        <f t="shared" si="69"/>
        <v>0</v>
      </c>
    </row>
    <row r="218" spans="1:16" x14ac:dyDescent="0.25">
      <c r="A218" s="72">
        <v>25</v>
      </c>
      <c r="B218" s="141" t="s">
        <v>386</v>
      </c>
      <c r="C218" s="135" t="s">
        <v>171</v>
      </c>
      <c r="D218" s="135" t="s">
        <v>364</v>
      </c>
      <c r="E218" s="74">
        <v>1.5</v>
      </c>
      <c r="F218" s="136">
        <v>1.5</v>
      </c>
      <c r="G218" s="74">
        <v>1</v>
      </c>
      <c r="H218" s="74">
        <v>9.5</v>
      </c>
      <c r="I218" s="75">
        <v>6720</v>
      </c>
      <c r="J218" s="75">
        <f t="shared" si="64"/>
        <v>638.4</v>
      </c>
      <c r="K218" s="75">
        <v>6700</v>
      </c>
      <c r="L218" s="76">
        <f t="shared" si="68"/>
        <v>4277.28</v>
      </c>
      <c r="M218" s="75">
        <v>0</v>
      </c>
      <c r="N218" s="74">
        <v>0</v>
      </c>
      <c r="O218" s="75">
        <v>0</v>
      </c>
      <c r="P218" s="78">
        <f t="shared" si="69"/>
        <v>0</v>
      </c>
    </row>
    <row r="219" spans="1:16" x14ac:dyDescent="0.25">
      <c r="A219" s="72">
        <v>26</v>
      </c>
      <c r="B219" s="141" t="s">
        <v>387</v>
      </c>
      <c r="C219" s="135" t="s">
        <v>388</v>
      </c>
      <c r="D219" s="135" t="s">
        <v>364</v>
      </c>
      <c r="E219" s="74">
        <v>1.5</v>
      </c>
      <c r="F219" s="136">
        <v>1.5</v>
      </c>
      <c r="G219" s="74">
        <v>1</v>
      </c>
      <c r="H219" s="74">
        <v>7.7</v>
      </c>
      <c r="I219" s="75">
        <v>6720</v>
      </c>
      <c r="J219" s="75">
        <f t="shared" si="64"/>
        <v>517.44000000000005</v>
      </c>
      <c r="K219" s="75">
        <v>6700</v>
      </c>
      <c r="L219" s="76">
        <f t="shared" si="68"/>
        <v>3466.8480000000004</v>
      </c>
      <c r="M219" s="75">
        <v>0</v>
      </c>
      <c r="N219" s="74">
        <v>0</v>
      </c>
      <c r="O219" s="75">
        <v>0</v>
      </c>
      <c r="P219" s="78">
        <f t="shared" si="69"/>
        <v>0</v>
      </c>
    </row>
    <row r="220" spans="1:16" x14ac:dyDescent="0.25">
      <c r="A220" s="72">
        <v>27</v>
      </c>
      <c r="B220" s="141" t="s">
        <v>389</v>
      </c>
      <c r="C220" s="142" t="s">
        <v>368</v>
      </c>
      <c r="D220" s="135" t="s">
        <v>364</v>
      </c>
      <c r="E220" s="74">
        <v>1.5</v>
      </c>
      <c r="F220" s="136">
        <v>1.5</v>
      </c>
      <c r="G220" s="74">
        <v>1</v>
      </c>
      <c r="H220" s="74">
        <v>9.3000000000000007</v>
      </c>
      <c r="I220" s="75">
        <v>6720</v>
      </c>
      <c r="J220" s="75">
        <v>0</v>
      </c>
      <c r="K220" s="75">
        <v>0</v>
      </c>
      <c r="L220" s="76">
        <f t="shared" si="68"/>
        <v>0</v>
      </c>
      <c r="M220" s="75">
        <v>2700</v>
      </c>
      <c r="N220" s="74">
        <v>11</v>
      </c>
      <c r="O220" s="75">
        <f t="shared" si="67"/>
        <v>610.90909090909088</v>
      </c>
      <c r="P220" s="78">
        <f t="shared" si="69"/>
        <v>1649.4545454545455</v>
      </c>
    </row>
    <row r="221" spans="1:16" x14ac:dyDescent="0.25">
      <c r="A221" s="72">
        <v>28</v>
      </c>
      <c r="B221" s="141" t="s">
        <v>390</v>
      </c>
      <c r="C221" s="142" t="s">
        <v>368</v>
      </c>
      <c r="D221" s="135" t="s">
        <v>364</v>
      </c>
      <c r="E221" s="74">
        <v>1.5</v>
      </c>
      <c r="F221" s="136">
        <v>1.5</v>
      </c>
      <c r="G221" s="74">
        <v>1</v>
      </c>
      <c r="H221" s="74">
        <v>9.3000000000000007</v>
      </c>
      <c r="I221" s="75">
        <v>6720</v>
      </c>
      <c r="J221" s="75">
        <f t="shared" si="64"/>
        <v>624.96</v>
      </c>
      <c r="K221" s="75">
        <v>6700</v>
      </c>
      <c r="L221" s="76">
        <f t="shared" si="68"/>
        <v>4187.2320000000009</v>
      </c>
      <c r="M221" s="75">
        <v>0</v>
      </c>
      <c r="N221" s="74">
        <v>0</v>
      </c>
      <c r="O221" s="75">
        <v>0</v>
      </c>
      <c r="P221" s="78">
        <f t="shared" si="69"/>
        <v>0</v>
      </c>
    </row>
    <row r="222" spans="1:16" x14ac:dyDescent="0.25">
      <c r="A222" s="72">
        <v>29</v>
      </c>
      <c r="B222" s="141" t="s">
        <v>391</v>
      </c>
      <c r="C222" s="135" t="s">
        <v>368</v>
      </c>
      <c r="D222" s="135" t="s">
        <v>364</v>
      </c>
      <c r="E222" s="74">
        <v>1.5</v>
      </c>
      <c r="F222" s="136">
        <v>1.5</v>
      </c>
      <c r="G222" s="74">
        <v>1</v>
      </c>
      <c r="H222" s="74">
        <v>9.3000000000000007</v>
      </c>
      <c r="I222" s="75">
        <v>6720</v>
      </c>
      <c r="J222" s="75">
        <v>0</v>
      </c>
      <c r="K222" s="75">
        <v>0</v>
      </c>
      <c r="L222" s="76">
        <f t="shared" si="68"/>
        <v>0</v>
      </c>
      <c r="M222" s="75">
        <v>2700</v>
      </c>
      <c r="N222" s="74">
        <v>11</v>
      </c>
      <c r="O222" s="75">
        <f t="shared" si="67"/>
        <v>610.90909090909088</v>
      </c>
      <c r="P222" s="78">
        <f t="shared" si="69"/>
        <v>1649.4545454545455</v>
      </c>
    </row>
    <row r="223" spans="1:16" ht="15.75" thickBot="1" x14ac:dyDescent="0.3">
      <c r="A223" s="80">
        <v>30</v>
      </c>
      <c r="B223" s="143" t="s">
        <v>392</v>
      </c>
      <c r="C223" s="144" t="s">
        <v>368</v>
      </c>
      <c r="D223" s="145" t="s">
        <v>364</v>
      </c>
      <c r="E223" s="83">
        <v>1.5</v>
      </c>
      <c r="F223" s="146">
        <v>1.5</v>
      </c>
      <c r="G223" s="83">
        <v>1</v>
      </c>
      <c r="H223" s="83">
        <v>9.3000000000000007</v>
      </c>
      <c r="I223" s="84">
        <v>6720</v>
      </c>
      <c r="J223" s="84">
        <v>0</v>
      </c>
      <c r="K223" s="84">
        <v>0</v>
      </c>
      <c r="L223" s="85">
        <f t="shared" si="68"/>
        <v>0</v>
      </c>
      <c r="M223" s="84">
        <v>2700</v>
      </c>
      <c r="N223" s="83">
        <v>11</v>
      </c>
      <c r="O223" s="84">
        <f t="shared" si="67"/>
        <v>610.90909090909088</v>
      </c>
      <c r="P223" s="87">
        <f t="shared" si="69"/>
        <v>1649.4545454545455</v>
      </c>
    </row>
    <row r="224" spans="1:16" ht="15.75" thickBot="1" x14ac:dyDescent="0.3">
      <c r="A224" s="226" t="s">
        <v>393</v>
      </c>
      <c r="B224" s="227"/>
      <c r="C224" s="57" t="s">
        <v>2</v>
      </c>
      <c r="D224" s="57" t="s">
        <v>163</v>
      </c>
      <c r="E224" s="57" t="s">
        <v>163</v>
      </c>
      <c r="F224" s="57" t="s">
        <v>163</v>
      </c>
      <c r="G224" s="57">
        <f>+SUM(G225:G247)</f>
        <v>23</v>
      </c>
      <c r="H224" s="57" t="s">
        <v>163</v>
      </c>
      <c r="I224" s="62">
        <f t="shared" ref="I224:N224" si="70">SUM(I225:I247)</f>
        <v>136290</v>
      </c>
      <c r="J224" s="62">
        <f t="shared" si="70"/>
        <v>11695.529999999997</v>
      </c>
      <c r="K224" s="62">
        <f t="shared" si="70"/>
        <v>145108</v>
      </c>
      <c r="L224" s="62">
        <f t="shared" si="70"/>
        <v>78008.963339999973</v>
      </c>
      <c r="M224" s="62">
        <f t="shared" si="70"/>
        <v>58800</v>
      </c>
      <c r="N224" s="62">
        <f t="shared" si="70"/>
        <v>175.8</v>
      </c>
      <c r="O224" s="62">
        <f>+SUM(O225:O247)</f>
        <v>10829.279999999999</v>
      </c>
      <c r="P224" s="64">
        <f>+SUM(P225:P247)</f>
        <v>30321.984</v>
      </c>
    </row>
    <row r="225" spans="1:16" x14ac:dyDescent="0.25">
      <c r="A225" s="236">
        <v>1</v>
      </c>
      <c r="B225" s="237" t="s">
        <v>394</v>
      </c>
      <c r="C225" s="114" t="s">
        <v>168</v>
      </c>
      <c r="D225" s="89" t="s">
        <v>176</v>
      </c>
      <c r="E225" s="89">
        <v>1.5</v>
      </c>
      <c r="F225" s="114">
        <v>2.4</v>
      </c>
      <c r="G225" s="89">
        <v>1</v>
      </c>
      <c r="H225" s="89">
        <v>12.5</v>
      </c>
      <c r="I225" s="90">
        <v>6930</v>
      </c>
      <c r="J225" s="120">
        <f t="shared" ref="J225:J247" si="71">+I225*H225/100</f>
        <v>866.25</v>
      </c>
      <c r="K225" s="90">
        <v>9070</v>
      </c>
      <c r="L225" s="91">
        <f t="shared" ref="L225:L243" si="72">J225*K225/1000</f>
        <v>7856.8874999999998</v>
      </c>
      <c r="M225" s="92">
        <v>0</v>
      </c>
      <c r="N225" s="92">
        <v>0</v>
      </c>
      <c r="O225" s="90">
        <f>+M225*N225/100</f>
        <v>0</v>
      </c>
      <c r="P225" s="93">
        <f>+O225*M225/1000</f>
        <v>0</v>
      </c>
    </row>
    <row r="226" spans="1:16" x14ac:dyDescent="0.25">
      <c r="A226" s="231"/>
      <c r="B226" s="238"/>
      <c r="C226" s="130" t="s">
        <v>171</v>
      </c>
      <c r="D226" s="74" t="s">
        <v>172</v>
      </c>
      <c r="E226" s="74">
        <v>1.5</v>
      </c>
      <c r="F226" s="130">
        <v>1.8</v>
      </c>
      <c r="G226" s="74">
        <v>1</v>
      </c>
      <c r="H226" s="74">
        <v>11.3</v>
      </c>
      <c r="I226" s="75">
        <v>6160</v>
      </c>
      <c r="J226" s="121">
        <f t="shared" si="71"/>
        <v>696.08</v>
      </c>
      <c r="K226" s="75">
        <v>6478</v>
      </c>
      <c r="L226" s="76">
        <f t="shared" si="72"/>
        <v>4509.2062400000004</v>
      </c>
      <c r="M226" s="77">
        <v>2800</v>
      </c>
      <c r="N226" s="77">
        <v>11.3</v>
      </c>
      <c r="O226" s="75">
        <f t="shared" ref="O226:O247" si="73">I226/100*H226</f>
        <v>696.08</v>
      </c>
      <c r="P226" s="78">
        <f>+O226*M226/1000</f>
        <v>1949.0239999999999</v>
      </c>
    </row>
    <row r="227" spans="1:16" x14ac:dyDescent="0.25">
      <c r="A227" s="231"/>
      <c r="B227" s="238"/>
      <c r="C227" s="128" t="s">
        <v>186</v>
      </c>
      <c r="D227" s="74" t="s">
        <v>172</v>
      </c>
      <c r="E227" s="74">
        <v>1.5</v>
      </c>
      <c r="F227" s="130">
        <v>1.5</v>
      </c>
      <c r="G227" s="74">
        <v>1</v>
      </c>
      <c r="H227" s="74">
        <v>8</v>
      </c>
      <c r="I227" s="75">
        <v>6160</v>
      </c>
      <c r="J227" s="121">
        <f t="shared" si="71"/>
        <v>492.8</v>
      </c>
      <c r="K227" s="75">
        <v>6478</v>
      </c>
      <c r="L227" s="76">
        <f t="shared" si="72"/>
        <v>3192.3584000000001</v>
      </c>
      <c r="M227" s="77">
        <v>2800</v>
      </c>
      <c r="N227" s="77">
        <v>8</v>
      </c>
      <c r="O227" s="75">
        <f t="shared" si="73"/>
        <v>492.8</v>
      </c>
      <c r="P227" s="78">
        <f t="shared" ref="P227:P243" si="74">+O227*M227/1000</f>
        <v>1379.84</v>
      </c>
    </row>
    <row r="228" spans="1:16" x14ac:dyDescent="0.25">
      <c r="A228" s="72">
        <f>+A225+1</f>
        <v>2</v>
      </c>
      <c r="B228" s="130" t="s">
        <v>395</v>
      </c>
      <c r="C228" s="128" t="s">
        <v>186</v>
      </c>
      <c r="D228" s="79" t="s">
        <v>172</v>
      </c>
      <c r="E228" s="79">
        <v>1.5</v>
      </c>
      <c r="F228" s="130">
        <v>1.5</v>
      </c>
      <c r="G228" s="79">
        <v>1</v>
      </c>
      <c r="H228" s="74">
        <v>8</v>
      </c>
      <c r="I228" s="75">
        <v>6160</v>
      </c>
      <c r="J228" s="121">
        <f t="shared" si="71"/>
        <v>492.8</v>
      </c>
      <c r="K228" s="75">
        <v>6478</v>
      </c>
      <c r="L228" s="76">
        <f t="shared" si="72"/>
        <v>3192.3584000000001</v>
      </c>
      <c r="M228" s="77">
        <v>2800</v>
      </c>
      <c r="N228" s="77">
        <v>8</v>
      </c>
      <c r="O228" s="75">
        <f t="shared" si="73"/>
        <v>492.8</v>
      </c>
      <c r="P228" s="78">
        <f t="shared" si="74"/>
        <v>1379.84</v>
      </c>
    </row>
    <row r="229" spans="1:16" x14ac:dyDescent="0.25">
      <c r="A229" s="72">
        <f>+A228+1</f>
        <v>3</v>
      </c>
      <c r="B229" s="130" t="s">
        <v>396</v>
      </c>
      <c r="C229" s="130" t="s">
        <v>171</v>
      </c>
      <c r="D229" s="79" t="s">
        <v>172</v>
      </c>
      <c r="E229" s="79">
        <v>1.5</v>
      </c>
      <c r="F229" s="130">
        <v>1.8</v>
      </c>
      <c r="G229" s="79">
        <v>1</v>
      </c>
      <c r="H229" s="74">
        <v>12.5</v>
      </c>
      <c r="I229" s="75">
        <v>6160</v>
      </c>
      <c r="J229" s="121">
        <f t="shared" si="71"/>
        <v>770</v>
      </c>
      <c r="K229" s="75">
        <v>6478</v>
      </c>
      <c r="L229" s="76">
        <f t="shared" si="72"/>
        <v>4988.0600000000004</v>
      </c>
      <c r="M229" s="77">
        <v>2800</v>
      </c>
      <c r="N229" s="77">
        <v>12.5</v>
      </c>
      <c r="O229" s="75">
        <f t="shared" si="73"/>
        <v>770</v>
      </c>
      <c r="P229" s="78">
        <f t="shared" si="74"/>
        <v>2156</v>
      </c>
    </row>
    <row r="230" spans="1:16" x14ac:dyDescent="0.25">
      <c r="A230" s="72">
        <f t="shared" ref="A230:A247" si="75">+A229+1</f>
        <v>4</v>
      </c>
      <c r="B230" s="147" t="s">
        <v>397</v>
      </c>
      <c r="C230" s="130" t="s">
        <v>368</v>
      </c>
      <c r="D230" s="79" t="s">
        <v>172</v>
      </c>
      <c r="E230" s="79">
        <v>1.5</v>
      </c>
      <c r="F230" s="130">
        <v>1.5</v>
      </c>
      <c r="G230" s="79">
        <v>1</v>
      </c>
      <c r="H230" s="74">
        <v>8</v>
      </c>
      <c r="I230" s="75">
        <v>6160</v>
      </c>
      <c r="J230" s="121">
        <f t="shared" si="71"/>
        <v>492.8</v>
      </c>
      <c r="K230" s="75">
        <v>6478</v>
      </c>
      <c r="L230" s="76">
        <f t="shared" si="72"/>
        <v>3192.3584000000001</v>
      </c>
      <c r="M230" s="77">
        <v>2800</v>
      </c>
      <c r="N230" s="77">
        <v>8</v>
      </c>
      <c r="O230" s="75">
        <f t="shared" si="73"/>
        <v>492.8</v>
      </c>
      <c r="P230" s="78">
        <f t="shared" si="74"/>
        <v>1379.84</v>
      </c>
    </row>
    <row r="231" spans="1:16" x14ac:dyDescent="0.25">
      <c r="A231" s="72">
        <f t="shared" si="75"/>
        <v>5</v>
      </c>
      <c r="B231" s="147" t="s">
        <v>398</v>
      </c>
      <c r="C231" s="130" t="s">
        <v>368</v>
      </c>
      <c r="D231" s="79" t="s">
        <v>172</v>
      </c>
      <c r="E231" s="79">
        <v>1.5</v>
      </c>
      <c r="F231" s="130">
        <v>1.5</v>
      </c>
      <c r="G231" s="79">
        <v>1</v>
      </c>
      <c r="H231" s="74">
        <v>8</v>
      </c>
      <c r="I231" s="75">
        <v>6160</v>
      </c>
      <c r="J231" s="121">
        <f t="shared" si="71"/>
        <v>492.8</v>
      </c>
      <c r="K231" s="75">
        <v>6478</v>
      </c>
      <c r="L231" s="76">
        <f t="shared" si="72"/>
        <v>3192.3584000000001</v>
      </c>
      <c r="M231" s="77">
        <v>2800</v>
      </c>
      <c r="N231" s="77">
        <v>8</v>
      </c>
      <c r="O231" s="75">
        <f t="shared" si="73"/>
        <v>492.8</v>
      </c>
      <c r="P231" s="78">
        <f t="shared" si="74"/>
        <v>1379.84</v>
      </c>
    </row>
    <row r="232" spans="1:16" x14ac:dyDescent="0.25">
      <c r="A232" s="72">
        <f t="shared" si="75"/>
        <v>6</v>
      </c>
      <c r="B232" s="147" t="s">
        <v>399</v>
      </c>
      <c r="C232" s="130" t="s">
        <v>368</v>
      </c>
      <c r="D232" s="79" t="s">
        <v>172</v>
      </c>
      <c r="E232" s="79">
        <v>1.5</v>
      </c>
      <c r="F232" s="130">
        <v>1.5</v>
      </c>
      <c r="G232" s="79">
        <v>1</v>
      </c>
      <c r="H232" s="74">
        <v>8</v>
      </c>
      <c r="I232" s="75">
        <v>6160</v>
      </c>
      <c r="J232" s="121">
        <f t="shared" si="71"/>
        <v>492.8</v>
      </c>
      <c r="K232" s="75">
        <v>6478</v>
      </c>
      <c r="L232" s="76">
        <f t="shared" si="72"/>
        <v>3192.3584000000001</v>
      </c>
      <c r="M232" s="77">
        <v>2800</v>
      </c>
      <c r="N232" s="77">
        <v>8</v>
      </c>
      <c r="O232" s="75">
        <f t="shared" si="73"/>
        <v>492.8</v>
      </c>
      <c r="P232" s="78">
        <f t="shared" si="74"/>
        <v>1379.84</v>
      </c>
    </row>
    <row r="233" spans="1:16" x14ac:dyDescent="0.25">
      <c r="A233" s="72">
        <f t="shared" si="75"/>
        <v>7</v>
      </c>
      <c r="B233" s="147" t="s">
        <v>400</v>
      </c>
      <c r="C233" s="130" t="s">
        <v>368</v>
      </c>
      <c r="D233" s="79" t="s">
        <v>172</v>
      </c>
      <c r="E233" s="79">
        <v>1.5</v>
      </c>
      <c r="F233" s="130">
        <v>1.5</v>
      </c>
      <c r="G233" s="79">
        <v>1</v>
      </c>
      <c r="H233" s="74">
        <v>8</v>
      </c>
      <c r="I233" s="75">
        <v>6160</v>
      </c>
      <c r="J233" s="121">
        <f t="shared" si="71"/>
        <v>492.8</v>
      </c>
      <c r="K233" s="75">
        <v>6478</v>
      </c>
      <c r="L233" s="76">
        <f t="shared" si="72"/>
        <v>3192.3584000000001</v>
      </c>
      <c r="M233" s="77">
        <v>2800</v>
      </c>
      <c r="N233" s="77">
        <v>8</v>
      </c>
      <c r="O233" s="75">
        <f t="shared" si="73"/>
        <v>492.8</v>
      </c>
      <c r="P233" s="78">
        <f t="shared" si="74"/>
        <v>1379.84</v>
      </c>
    </row>
    <row r="234" spans="1:16" x14ac:dyDescent="0.25">
      <c r="A234" s="72">
        <f t="shared" si="75"/>
        <v>8</v>
      </c>
      <c r="B234" s="147" t="s">
        <v>401</v>
      </c>
      <c r="C234" s="130" t="s">
        <v>368</v>
      </c>
      <c r="D234" s="79" t="s">
        <v>172</v>
      </c>
      <c r="E234" s="79">
        <v>1.5</v>
      </c>
      <c r="F234" s="130">
        <v>1.5</v>
      </c>
      <c r="G234" s="79">
        <v>1</v>
      </c>
      <c r="H234" s="74">
        <v>8</v>
      </c>
      <c r="I234" s="75">
        <v>6160</v>
      </c>
      <c r="J234" s="121">
        <f t="shared" si="71"/>
        <v>492.8</v>
      </c>
      <c r="K234" s="75">
        <v>6478</v>
      </c>
      <c r="L234" s="76">
        <f t="shared" si="72"/>
        <v>3192.3584000000001</v>
      </c>
      <c r="M234" s="77">
        <v>2800</v>
      </c>
      <c r="N234" s="77">
        <v>8</v>
      </c>
      <c r="O234" s="75">
        <f t="shared" si="73"/>
        <v>492.8</v>
      </c>
      <c r="P234" s="78">
        <f t="shared" si="74"/>
        <v>1379.84</v>
      </c>
    </row>
    <row r="235" spans="1:16" x14ac:dyDescent="0.25">
      <c r="A235" s="72">
        <f t="shared" si="75"/>
        <v>9</v>
      </c>
      <c r="B235" s="147" t="s">
        <v>402</v>
      </c>
      <c r="C235" s="130" t="s">
        <v>368</v>
      </c>
      <c r="D235" s="79" t="s">
        <v>172</v>
      </c>
      <c r="E235" s="79">
        <v>1.5</v>
      </c>
      <c r="F235" s="130">
        <v>1.5</v>
      </c>
      <c r="G235" s="79">
        <v>1</v>
      </c>
      <c r="H235" s="74">
        <v>8</v>
      </c>
      <c r="I235" s="75">
        <v>6160</v>
      </c>
      <c r="J235" s="121">
        <f t="shared" si="71"/>
        <v>492.8</v>
      </c>
      <c r="K235" s="75">
        <v>6478</v>
      </c>
      <c r="L235" s="76">
        <f t="shared" si="72"/>
        <v>3192.3584000000001</v>
      </c>
      <c r="M235" s="77">
        <v>2800</v>
      </c>
      <c r="N235" s="77">
        <v>8</v>
      </c>
      <c r="O235" s="75">
        <f t="shared" si="73"/>
        <v>492.8</v>
      </c>
      <c r="P235" s="78">
        <f t="shared" si="74"/>
        <v>1379.84</v>
      </c>
    </row>
    <row r="236" spans="1:16" x14ac:dyDescent="0.25">
      <c r="A236" s="72">
        <f t="shared" si="75"/>
        <v>10</v>
      </c>
      <c r="B236" s="147" t="s">
        <v>403</v>
      </c>
      <c r="C236" s="130" t="s">
        <v>344</v>
      </c>
      <c r="D236" s="79" t="s">
        <v>172</v>
      </c>
      <c r="E236" s="79">
        <v>1.5</v>
      </c>
      <c r="F236" s="130">
        <v>1.5</v>
      </c>
      <c r="G236" s="79">
        <v>1</v>
      </c>
      <c r="H236" s="74">
        <v>8</v>
      </c>
      <c r="I236" s="75">
        <v>6160</v>
      </c>
      <c r="J236" s="121">
        <f t="shared" si="71"/>
        <v>492.8</v>
      </c>
      <c r="K236" s="75">
        <v>6478</v>
      </c>
      <c r="L236" s="76">
        <f t="shared" si="72"/>
        <v>3192.3584000000001</v>
      </c>
      <c r="M236" s="77">
        <v>2800</v>
      </c>
      <c r="N236" s="77">
        <v>8</v>
      </c>
      <c r="O236" s="75">
        <f t="shared" si="73"/>
        <v>492.8</v>
      </c>
      <c r="P236" s="78">
        <f t="shared" si="74"/>
        <v>1379.84</v>
      </c>
    </row>
    <row r="237" spans="1:16" x14ac:dyDescent="0.25">
      <c r="A237" s="72">
        <f t="shared" si="75"/>
        <v>11</v>
      </c>
      <c r="B237" s="147" t="s">
        <v>404</v>
      </c>
      <c r="C237" s="130" t="s">
        <v>368</v>
      </c>
      <c r="D237" s="79" t="s">
        <v>172</v>
      </c>
      <c r="E237" s="79">
        <v>1.5</v>
      </c>
      <c r="F237" s="130">
        <v>1.5</v>
      </c>
      <c r="G237" s="79">
        <v>1</v>
      </c>
      <c r="H237" s="74">
        <v>8</v>
      </c>
      <c r="I237" s="75">
        <v>6160</v>
      </c>
      <c r="J237" s="121">
        <f t="shared" si="71"/>
        <v>492.8</v>
      </c>
      <c r="K237" s="75">
        <v>6478</v>
      </c>
      <c r="L237" s="76">
        <f t="shared" si="72"/>
        <v>3192.3584000000001</v>
      </c>
      <c r="M237" s="77">
        <v>2800</v>
      </c>
      <c r="N237" s="77">
        <v>8</v>
      </c>
      <c r="O237" s="75">
        <f t="shared" si="73"/>
        <v>492.8</v>
      </c>
      <c r="P237" s="78">
        <f t="shared" si="74"/>
        <v>1379.84</v>
      </c>
    </row>
    <row r="238" spans="1:16" x14ac:dyDescent="0.25">
      <c r="A238" s="72">
        <f t="shared" si="75"/>
        <v>12</v>
      </c>
      <c r="B238" s="147" t="s">
        <v>405</v>
      </c>
      <c r="C238" s="130" t="s">
        <v>368</v>
      </c>
      <c r="D238" s="79" t="s">
        <v>172</v>
      </c>
      <c r="E238" s="79">
        <v>1.5</v>
      </c>
      <c r="F238" s="130">
        <v>1.5</v>
      </c>
      <c r="G238" s="79">
        <v>1</v>
      </c>
      <c r="H238" s="74">
        <v>8</v>
      </c>
      <c r="I238" s="75">
        <v>6160</v>
      </c>
      <c r="J238" s="121">
        <f t="shared" si="71"/>
        <v>492.8</v>
      </c>
      <c r="K238" s="75">
        <v>6478</v>
      </c>
      <c r="L238" s="76">
        <f t="shared" si="72"/>
        <v>3192.3584000000001</v>
      </c>
      <c r="M238" s="77">
        <v>2800</v>
      </c>
      <c r="N238" s="77">
        <v>8</v>
      </c>
      <c r="O238" s="75">
        <f t="shared" si="73"/>
        <v>492.8</v>
      </c>
      <c r="P238" s="78">
        <f t="shared" si="74"/>
        <v>1379.84</v>
      </c>
    </row>
    <row r="239" spans="1:16" x14ac:dyDescent="0.25">
      <c r="A239" s="72">
        <f t="shared" si="75"/>
        <v>13</v>
      </c>
      <c r="B239" s="147" t="s">
        <v>406</v>
      </c>
      <c r="C239" s="130" t="s">
        <v>368</v>
      </c>
      <c r="D239" s="79" t="s">
        <v>172</v>
      </c>
      <c r="E239" s="79">
        <v>1.5</v>
      </c>
      <c r="F239" s="130">
        <v>1.5</v>
      </c>
      <c r="G239" s="79">
        <v>1</v>
      </c>
      <c r="H239" s="74">
        <v>8</v>
      </c>
      <c r="I239" s="75">
        <v>6160</v>
      </c>
      <c r="J239" s="121">
        <f t="shared" si="71"/>
        <v>492.8</v>
      </c>
      <c r="K239" s="75">
        <v>6478</v>
      </c>
      <c r="L239" s="76">
        <f t="shared" si="72"/>
        <v>3192.3584000000001</v>
      </c>
      <c r="M239" s="77">
        <v>2800</v>
      </c>
      <c r="N239" s="77">
        <v>8</v>
      </c>
      <c r="O239" s="75">
        <f t="shared" si="73"/>
        <v>492.8</v>
      </c>
      <c r="P239" s="78">
        <f t="shared" si="74"/>
        <v>1379.84</v>
      </c>
    </row>
    <row r="240" spans="1:16" x14ac:dyDescent="0.25">
      <c r="A240" s="231">
        <f t="shared" si="75"/>
        <v>14</v>
      </c>
      <c r="B240" s="232" t="s">
        <v>407</v>
      </c>
      <c r="C240" s="130" t="s">
        <v>368</v>
      </c>
      <c r="D240" s="79" t="s">
        <v>172</v>
      </c>
      <c r="E240" s="79">
        <v>1.5</v>
      </c>
      <c r="F240" s="130">
        <v>1.5</v>
      </c>
      <c r="G240" s="79">
        <v>1</v>
      </c>
      <c r="H240" s="74">
        <v>8</v>
      </c>
      <c r="I240" s="75">
        <v>6160</v>
      </c>
      <c r="J240" s="121">
        <f t="shared" si="71"/>
        <v>492.8</v>
      </c>
      <c r="K240" s="75">
        <v>6478</v>
      </c>
      <c r="L240" s="76">
        <f t="shared" si="72"/>
        <v>3192.3584000000001</v>
      </c>
      <c r="M240" s="77">
        <v>2800</v>
      </c>
      <c r="N240" s="77">
        <v>8</v>
      </c>
      <c r="O240" s="75">
        <f t="shared" si="73"/>
        <v>492.8</v>
      </c>
      <c r="P240" s="78">
        <f t="shared" si="74"/>
        <v>1379.84</v>
      </c>
    </row>
    <row r="241" spans="1:16" x14ac:dyDescent="0.25">
      <c r="A241" s="231"/>
      <c r="B241" s="232"/>
      <c r="C241" s="147" t="s">
        <v>344</v>
      </c>
      <c r="D241" s="79">
        <v>0</v>
      </c>
      <c r="E241" s="79">
        <v>0</v>
      </c>
      <c r="F241" s="147">
        <v>1.5</v>
      </c>
      <c r="G241" s="79">
        <v>1</v>
      </c>
      <c r="H241" s="148">
        <v>0</v>
      </c>
      <c r="I241" s="149">
        <v>0</v>
      </c>
      <c r="J241" s="121">
        <f t="shared" si="71"/>
        <v>0</v>
      </c>
      <c r="K241" s="149">
        <v>0</v>
      </c>
      <c r="L241" s="149">
        <f t="shared" si="72"/>
        <v>0</v>
      </c>
      <c r="M241" s="149">
        <v>0</v>
      </c>
      <c r="N241" s="115">
        <v>0</v>
      </c>
      <c r="O241" s="75">
        <f t="shared" si="73"/>
        <v>0</v>
      </c>
      <c r="P241" s="78">
        <f t="shared" si="74"/>
        <v>0</v>
      </c>
    </row>
    <row r="242" spans="1:16" x14ac:dyDescent="0.25">
      <c r="A242" s="72">
        <v>15</v>
      </c>
      <c r="B242" s="147" t="s">
        <v>408</v>
      </c>
      <c r="C242" s="130" t="s">
        <v>368</v>
      </c>
      <c r="D242" s="79" t="s">
        <v>172</v>
      </c>
      <c r="E242" s="79">
        <v>1.5</v>
      </c>
      <c r="F242" s="130">
        <v>1.5</v>
      </c>
      <c r="G242" s="79">
        <v>1</v>
      </c>
      <c r="H242" s="74">
        <v>8</v>
      </c>
      <c r="I242" s="75">
        <v>6160</v>
      </c>
      <c r="J242" s="121">
        <f t="shared" si="71"/>
        <v>492.8</v>
      </c>
      <c r="K242" s="75">
        <v>6478</v>
      </c>
      <c r="L242" s="76">
        <f t="shared" si="72"/>
        <v>3192.3584000000001</v>
      </c>
      <c r="M242" s="77">
        <v>2800</v>
      </c>
      <c r="N242" s="77">
        <v>8</v>
      </c>
      <c r="O242" s="75">
        <f t="shared" si="73"/>
        <v>492.8</v>
      </c>
      <c r="P242" s="78">
        <f t="shared" si="74"/>
        <v>1379.84</v>
      </c>
    </row>
    <row r="243" spans="1:16" x14ac:dyDescent="0.25">
      <c r="A243" s="72">
        <f t="shared" si="75"/>
        <v>16</v>
      </c>
      <c r="B243" s="147" t="s">
        <v>409</v>
      </c>
      <c r="C243" s="130" t="s">
        <v>344</v>
      </c>
      <c r="D243" s="79" t="s">
        <v>172</v>
      </c>
      <c r="E243" s="79">
        <v>1.5</v>
      </c>
      <c r="F243" s="130">
        <v>1.5</v>
      </c>
      <c r="G243" s="79">
        <v>1</v>
      </c>
      <c r="H243" s="74">
        <v>8</v>
      </c>
      <c r="I243" s="75">
        <v>6160</v>
      </c>
      <c r="J243" s="121">
        <f t="shared" si="71"/>
        <v>492.8</v>
      </c>
      <c r="K243" s="75">
        <v>6478</v>
      </c>
      <c r="L243" s="76">
        <f t="shared" si="72"/>
        <v>3192.3584000000001</v>
      </c>
      <c r="M243" s="77">
        <v>2800</v>
      </c>
      <c r="N243" s="77">
        <v>8</v>
      </c>
      <c r="O243" s="75">
        <f t="shared" si="73"/>
        <v>492.8</v>
      </c>
      <c r="P243" s="78">
        <f t="shared" si="74"/>
        <v>1379.84</v>
      </c>
    </row>
    <row r="244" spans="1:16" x14ac:dyDescent="0.25">
      <c r="A244" s="72">
        <f t="shared" si="75"/>
        <v>17</v>
      </c>
      <c r="B244" s="147" t="s">
        <v>410</v>
      </c>
      <c r="C244" s="130" t="s">
        <v>368</v>
      </c>
      <c r="D244" s="79" t="s">
        <v>172</v>
      </c>
      <c r="E244" s="79">
        <v>1.5</v>
      </c>
      <c r="F244" s="130">
        <v>1.5</v>
      </c>
      <c r="G244" s="79">
        <v>1</v>
      </c>
      <c r="H244" s="74">
        <v>8</v>
      </c>
      <c r="I244" s="75">
        <v>6160</v>
      </c>
      <c r="J244" s="121">
        <f t="shared" si="71"/>
        <v>492.8</v>
      </c>
      <c r="K244" s="75">
        <v>6478</v>
      </c>
      <c r="L244" s="76">
        <f>J244*K244/1000</f>
        <v>3192.3584000000001</v>
      </c>
      <c r="M244" s="77">
        <v>2800</v>
      </c>
      <c r="N244" s="77">
        <v>8</v>
      </c>
      <c r="O244" s="75">
        <f t="shared" si="73"/>
        <v>492.8</v>
      </c>
      <c r="P244" s="78">
        <f>+O244*M244/1000</f>
        <v>1379.84</v>
      </c>
    </row>
    <row r="245" spans="1:16" x14ac:dyDescent="0.25">
      <c r="A245" s="72">
        <f t="shared" si="75"/>
        <v>18</v>
      </c>
      <c r="B245" s="147" t="s">
        <v>411</v>
      </c>
      <c r="C245" s="130" t="s">
        <v>368</v>
      </c>
      <c r="D245" s="79" t="s">
        <v>172</v>
      </c>
      <c r="E245" s="79">
        <v>1.5</v>
      </c>
      <c r="F245" s="130">
        <v>1.5</v>
      </c>
      <c r="G245" s="79">
        <v>1</v>
      </c>
      <c r="H245" s="74">
        <v>8</v>
      </c>
      <c r="I245" s="75">
        <v>6160</v>
      </c>
      <c r="J245" s="121">
        <f t="shared" si="71"/>
        <v>492.8</v>
      </c>
      <c r="K245" s="75">
        <v>6478</v>
      </c>
      <c r="L245" s="76">
        <f t="shared" ref="L245:L247" si="76">J245*K245/1000</f>
        <v>3192.3584000000001</v>
      </c>
      <c r="M245" s="77">
        <v>2800</v>
      </c>
      <c r="N245" s="77">
        <v>8</v>
      </c>
      <c r="O245" s="75">
        <f t="shared" si="73"/>
        <v>492.8</v>
      </c>
      <c r="P245" s="78">
        <f t="shared" ref="P245:P247" si="77">+O245*M245/1000</f>
        <v>1379.84</v>
      </c>
    </row>
    <row r="246" spans="1:16" x14ac:dyDescent="0.25">
      <c r="A246" s="72">
        <f t="shared" si="75"/>
        <v>19</v>
      </c>
      <c r="B246" s="147" t="s">
        <v>412</v>
      </c>
      <c r="C246" s="130" t="s">
        <v>413</v>
      </c>
      <c r="D246" s="79" t="s">
        <v>172</v>
      </c>
      <c r="E246" s="79">
        <v>1.5</v>
      </c>
      <c r="F246" s="150">
        <v>1.5</v>
      </c>
      <c r="G246" s="79">
        <v>1</v>
      </c>
      <c r="H246" s="74">
        <v>8</v>
      </c>
      <c r="I246" s="75">
        <v>6160</v>
      </c>
      <c r="J246" s="121">
        <f t="shared" si="71"/>
        <v>492.8</v>
      </c>
      <c r="K246" s="75">
        <v>6478</v>
      </c>
      <c r="L246" s="76">
        <f t="shared" si="76"/>
        <v>3192.3584000000001</v>
      </c>
      <c r="M246" s="77">
        <v>2800</v>
      </c>
      <c r="N246" s="77">
        <v>8</v>
      </c>
      <c r="O246" s="75">
        <f t="shared" si="73"/>
        <v>492.8</v>
      </c>
      <c r="P246" s="78">
        <f t="shared" si="77"/>
        <v>1379.84</v>
      </c>
    </row>
    <row r="247" spans="1:16" ht="15.75" thickBot="1" x14ac:dyDescent="0.3">
      <c r="A247" s="80">
        <f t="shared" si="75"/>
        <v>20</v>
      </c>
      <c r="B247" s="151" t="s">
        <v>414</v>
      </c>
      <c r="C247" s="131" t="s">
        <v>368</v>
      </c>
      <c r="D247" s="82" t="s">
        <v>172</v>
      </c>
      <c r="E247" s="82">
        <v>1.5</v>
      </c>
      <c r="F247" s="131">
        <v>1.5</v>
      </c>
      <c r="G247" s="82">
        <v>1</v>
      </c>
      <c r="H247" s="83">
        <v>8</v>
      </c>
      <c r="I247" s="84">
        <v>6160</v>
      </c>
      <c r="J247" s="124">
        <f t="shared" si="71"/>
        <v>492.8</v>
      </c>
      <c r="K247" s="84">
        <v>6478</v>
      </c>
      <c r="L247" s="85">
        <f t="shared" si="76"/>
        <v>3192.3584000000001</v>
      </c>
      <c r="M247" s="86">
        <v>2800</v>
      </c>
      <c r="N247" s="86">
        <v>8</v>
      </c>
      <c r="O247" s="84">
        <f t="shared" si="73"/>
        <v>492.8</v>
      </c>
      <c r="P247" s="87">
        <f t="shared" si="77"/>
        <v>1379.84</v>
      </c>
    </row>
    <row r="248" spans="1:16" ht="15.75" thickBot="1" x14ac:dyDescent="0.3">
      <c r="A248" s="226" t="s">
        <v>415</v>
      </c>
      <c r="B248" s="227"/>
      <c r="C248" s="57" t="s">
        <v>2</v>
      </c>
      <c r="D248" s="57" t="s">
        <v>163</v>
      </c>
      <c r="E248" s="57" t="s">
        <v>163</v>
      </c>
      <c r="F248" s="57" t="s">
        <v>163</v>
      </c>
      <c r="G248" s="57">
        <f>SUM(G249:G264)</f>
        <v>16</v>
      </c>
      <c r="H248" s="57" t="s">
        <v>163</v>
      </c>
      <c r="I248" s="62">
        <f t="shared" ref="I248:N248" si="78">+SUM(I249:I264)</f>
        <v>99330</v>
      </c>
      <c r="J248" s="62">
        <f t="shared" si="78"/>
        <v>8277.5000000000018</v>
      </c>
      <c r="K248" s="62">
        <f t="shared" si="78"/>
        <v>116300</v>
      </c>
      <c r="L248" s="62">
        <f t="shared" si="78"/>
        <v>61475.25999999998</v>
      </c>
      <c r="M248" s="62">
        <f t="shared" si="78"/>
        <v>41900</v>
      </c>
      <c r="N248" s="62">
        <f t="shared" si="78"/>
        <v>148</v>
      </c>
      <c r="O248" s="62">
        <f>+SUM(O249:O264)</f>
        <v>3875</v>
      </c>
      <c r="P248" s="64">
        <f>+SUM(P249:P264)</f>
        <v>10147.899999999998</v>
      </c>
    </row>
    <row r="249" spans="1:16" x14ac:dyDescent="0.25">
      <c r="A249" s="88">
        <v>1</v>
      </c>
      <c r="B249" s="228" t="s">
        <v>416</v>
      </c>
      <c r="C249" s="89" t="s">
        <v>177</v>
      </c>
      <c r="D249" s="89" t="s">
        <v>176</v>
      </c>
      <c r="E249" s="89">
        <v>1.5</v>
      </c>
      <c r="F249" s="89">
        <v>1.5</v>
      </c>
      <c r="G249" s="89">
        <v>1</v>
      </c>
      <c r="H249" s="89">
        <v>11</v>
      </c>
      <c r="I249" s="90">
        <v>6930</v>
      </c>
      <c r="J249" s="90">
        <f t="shared" ref="J249:J264" si="79">+I249*H249/100</f>
        <v>762.3</v>
      </c>
      <c r="K249" s="90">
        <v>10600</v>
      </c>
      <c r="L249" s="91">
        <f t="shared" ref="L249:L264" si="80">J249*K249/1000</f>
        <v>8080.3799999999992</v>
      </c>
      <c r="M249" s="92">
        <v>2600</v>
      </c>
      <c r="N249" s="92">
        <v>11</v>
      </c>
      <c r="O249" s="90">
        <f>+M249*N249/100</f>
        <v>286</v>
      </c>
      <c r="P249" s="93">
        <f>+O249*M249/1000</f>
        <v>743.6</v>
      </c>
    </row>
    <row r="250" spans="1:16" x14ac:dyDescent="0.25">
      <c r="A250" s="72">
        <f>+A249+1</f>
        <v>2</v>
      </c>
      <c r="B250" s="229"/>
      <c r="C250" s="74" t="s">
        <v>417</v>
      </c>
      <c r="D250" s="74" t="s">
        <v>172</v>
      </c>
      <c r="E250" s="74">
        <v>1.5</v>
      </c>
      <c r="F250" s="74">
        <v>1.5</v>
      </c>
      <c r="G250" s="74">
        <v>1</v>
      </c>
      <c r="H250" s="74">
        <v>9</v>
      </c>
      <c r="I250" s="75">
        <v>6160</v>
      </c>
      <c r="J250" s="75">
        <f t="shared" si="79"/>
        <v>554.4</v>
      </c>
      <c r="K250" s="75">
        <v>10600</v>
      </c>
      <c r="L250" s="76">
        <f t="shared" si="80"/>
        <v>5876.64</v>
      </c>
      <c r="M250" s="77">
        <v>2600</v>
      </c>
      <c r="N250" s="77">
        <v>10</v>
      </c>
      <c r="O250" s="75">
        <f>+M250*N250/100</f>
        <v>260</v>
      </c>
      <c r="P250" s="78">
        <f>+O250*M250/1000</f>
        <v>676</v>
      </c>
    </row>
    <row r="251" spans="1:16" x14ac:dyDescent="0.25">
      <c r="A251" s="72">
        <f t="shared" ref="A251:A264" si="81">+A250+1</f>
        <v>3</v>
      </c>
      <c r="B251" s="229"/>
      <c r="C251" s="74" t="s">
        <v>417</v>
      </c>
      <c r="D251" s="74" t="s">
        <v>172</v>
      </c>
      <c r="E251" s="74">
        <v>1.5</v>
      </c>
      <c r="F251" s="74">
        <v>1.5</v>
      </c>
      <c r="G251" s="74">
        <v>1</v>
      </c>
      <c r="H251" s="74">
        <v>9</v>
      </c>
      <c r="I251" s="75">
        <v>6160</v>
      </c>
      <c r="J251" s="75">
        <f t="shared" si="79"/>
        <v>554.4</v>
      </c>
      <c r="K251" s="75">
        <v>10600</v>
      </c>
      <c r="L251" s="76">
        <f t="shared" si="80"/>
        <v>5876.64</v>
      </c>
      <c r="M251" s="77">
        <v>2600</v>
      </c>
      <c r="N251" s="77">
        <v>10</v>
      </c>
      <c r="O251" s="75">
        <f t="shared" ref="O251:O264" si="82">+M251*N251/100</f>
        <v>260</v>
      </c>
      <c r="P251" s="78">
        <f t="shared" ref="P251:P264" si="83">+O251*M251/1000</f>
        <v>676</v>
      </c>
    </row>
    <row r="252" spans="1:16" x14ac:dyDescent="0.25">
      <c r="A252" s="72">
        <f t="shared" si="81"/>
        <v>4</v>
      </c>
      <c r="B252" s="79" t="s">
        <v>418</v>
      </c>
      <c r="C252" s="74" t="s">
        <v>186</v>
      </c>
      <c r="D252" s="74" t="s">
        <v>172</v>
      </c>
      <c r="E252" s="74">
        <v>1.5</v>
      </c>
      <c r="F252" s="74">
        <v>1.5</v>
      </c>
      <c r="G252" s="74">
        <v>1</v>
      </c>
      <c r="H252" s="74">
        <v>8</v>
      </c>
      <c r="I252" s="75">
        <v>6160</v>
      </c>
      <c r="J252" s="75">
        <f t="shared" si="79"/>
        <v>492.8</v>
      </c>
      <c r="K252" s="75">
        <v>6500</v>
      </c>
      <c r="L252" s="76">
        <f t="shared" si="80"/>
        <v>3203.2</v>
      </c>
      <c r="M252" s="77">
        <v>2600</v>
      </c>
      <c r="N252" s="77">
        <v>9</v>
      </c>
      <c r="O252" s="75">
        <f t="shared" si="82"/>
        <v>234</v>
      </c>
      <c r="P252" s="78">
        <f t="shared" si="83"/>
        <v>608.4</v>
      </c>
    </row>
    <row r="253" spans="1:16" x14ac:dyDescent="0.25">
      <c r="A253" s="72">
        <f t="shared" si="81"/>
        <v>5</v>
      </c>
      <c r="B253" s="79" t="s">
        <v>419</v>
      </c>
      <c r="C253" s="74" t="s">
        <v>186</v>
      </c>
      <c r="D253" s="74" t="s">
        <v>172</v>
      </c>
      <c r="E253" s="74">
        <v>1.5</v>
      </c>
      <c r="F253" s="74">
        <v>1.5</v>
      </c>
      <c r="G253" s="74">
        <v>1</v>
      </c>
      <c r="H253" s="74">
        <v>8</v>
      </c>
      <c r="I253" s="75">
        <v>6160</v>
      </c>
      <c r="J253" s="75">
        <f t="shared" si="79"/>
        <v>492.8</v>
      </c>
      <c r="K253" s="75">
        <v>6500</v>
      </c>
      <c r="L253" s="76">
        <f t="shared" si="80"/>
        <v>3203.2</v>
      </c>
      <c r="M253" s="77">
        <v>2600</v>
      </c>
      <c r="N253" s="77">
        <v>9</v>
      </c>
      <c r="O253" s="75">
        <f t="shared" si="82"/>
        <v>234</v>
      </c>
      <c r="P253" s="78">
        <f t="shared" si="83"/>
        <v>608.4</v>
      </c>
    </row>
    <row r="254" spans="1:16" x14ac:dyDescent="0.25">
      <c r="A254" s="72">
        <f t="shared" si="81"/>
        <v>6</v>
      </c>
      <c r="B254" s="79" t="s">
        <v>420</v>
      </c>
      <c r="C254" s="74" t="s">
        <v>186</v>
      </c>
      <c r="D254" s="74" t="s">
        <v>172</v>
      </c>
      <c r="E254" s="74">
        <v>1.5</v>
      </c>
      <c r="F254" s="74">
        <v>1.5</v>
      </c>
      <c r="G254" s="74">
        <v>1</v>
      </c>
      <c r="H254" s="74">
        <v>8</v>
      </c>
      <c r="I254" s="75">
        <v>6160</v>
      </c>
      <c r="J254" s="75">
        <f t="shared" si="79"/>
        <v>492.8</v>
      </c>
      <c r="K254" s="75">
        <v>6500</v>
      </c>
      <c r="L254" s="76">
        <f t="shared" si="80"/>
        <v>3203.2</v>
      </c>
      <c r="M254" s="77">
        <v>2600</v>
      </c>
      <c r="N254" s="77">
        <v>9</v>
      </c>
      <c r="O254" s="75">
        <f t="shared" si="82"/>
        <v>234</v>
      </c>
      <c r="P254" s="78">
        <f t="shared" si="83"/>
        <v>608.4</v>
      </c>
    </row>
    <row r="255" spans="1:16" x14ac:dyDescent="0.25">
      <c r="A255" s="72">
        <f t="shared" si="81"/>
        <v>7</v>
      </c>
      <c r="B255" s="79" t="s">
        <v>421</v>
      </c>
      <c r="C255" s="74" t="s">
        <v>186</v>
      </c>
      <c r="D255" s="79" t="s">
        <v>172</v>
      </c>
      <c r="E255" s="79">
        <v>1.5</v>
      </c>
      <c r="F255" s="74">
        <v>1.5</v>
      </c>
      <c r="G255" s="79">
        <v>1</v>
      </c>
      <c r="H255" s="74">
        <v>8</v>
      </c>
      <c r="I255" s="75">
        <v>6160</v>
      </c>
      <c r="J255" s="75">
        <f t="shared" si="79"/>
        <v>492.8</v>
      </c>
      <c r="K255" s="75">
        <v>6500</v>
      </c>
      <c r="L255" s="76">
        <f t="shared" si="80"/>
        <v>3203.2</v>
      </c>
      <c r="M255" s="77">
        <v>2600</v>
      </c>
      <c r="N255" s="77">
        <v>9</v>
      </c>
      <c r="O255" s="75">
        <f t="shared" si="82"/>
        <v>234</v>
      </c>
      <c r="P255" s="78">
        <f t="shared" si="83"/>
        <v>608.4</v>
      </c>
    </row>
    <row r="256" spans="1:16" x14ac:dyDescent="0.25">
      <c r="A256" s="72">
        <f t="shared" si="81"/>
        <v>8</v>
      </c>
      <c r="B256" s="79" t="s">
        <v>422</v>
      </c>
      <c r="C256" s="74" t="s">
        <v>186</v>
      </c>
      <c r="D256" s="79" t="s">
        <v>172</v>
      </c>
      <c r="E256" s="79">
        <v>1.5</v>
      </c>
      <c r="F256" s="74">
        <v>1.5</v>
      </c>
      <c r="G256" s="79">
        <v>1</v>
      </c>
      <c r="H256" s="74">
        <v>8</v>
      </c>
      <c r="I256" s="75">
        <v>6160</v>
      </c>
      <c r="J256" s="75">
        <f t="shared" si="79"/>
        <v>492.8</v>
      </c>
      <c r="K256" s="75">
        <v>6500</v>
      </c>
      <c r="L256" s="76">
        <f t="shared" si="80"/>
        <v>3203.2</v>
      </c>
      <c r="M256" s="77">
        <v>2700</v>
      </c>
      <c r="N256" s="77">
        <v>9</v>
      </c>
      <c r="O256" s="75">
        <f t="shared" si="82"/>
        <v>243</v>
      </c>
      <c r="P256" s="78">
        <f t="shared" si="83"/>
        <v>656.1</v>
      </c>
    </row>
    <row r="257" spans="1:16" x14ac:dyDescent="0.25">
      <c r="A257" s="72">
        <f t="shared" si="81"/>
        <v>9</v>
      </c>
      <c r="B257" s="79" t="s">
        <v>423</v>
      </c>
      <c r="C257" s="74" t="s">
        <v>186</v>
      </c>
      <c r="D257" s="79" t="s">
        <v>172</v>
      </c>
      <c r="E257" s="79">
        <v>1.5</v>
      </c>
      <c r="F257" s="74">
        <v>1.5</v>
      </c>
      <c r="G257" s="79">
        <v>1</v>
      </c>
      <c r="H257" s="74">
        <v>8</v>
      </c>
      <c r="I257" s="75">
        <v>6160</v>
      </c>
      <c r="J257" s="75">
        <f t="shared" si="79"/>
        <v>492.8</v>
      </c>
      <c r="K257" s="75">
        <v>6500</v>
      </c>
      <c r="L257" s="76">
        <f t="shared" si="80"/>
        <v>3203.2</v>
      </c>
      <c r="M257" s="77">
        <v>2600</v>
      </c>
      <c r="N257" s="77">
        <v>9</v>
      </c>
      <c r="O257" s="75">
        <f t="shared" si="82"/>
        <v>234</v>
      </c>
      <c r="P257" s="78">
        <f t="shared" si="83"/>
        <v>608.4</v>
      </c>
    </row>
    <row r="258" spans="1:16" x14ac:dyDescent="0.25">
      <c r="A258" s="72">
        <f t="shared" si="81"/>
        <v>10</v>
      </c>
      <c r="B258" s="79" t="s">
        <v>424</v>
      </c>
      <c r="C258" s="74" t="s">
        <v>186</v>
      </c>
      <c r="D258" s="79" t="s">
        <v>172</v>
      </c>
      <c r="E258" s="79">
        <v>1.5</v>
      </c>
      <c r="F258" s="74">
        <v>1.5</v>
      </c>
      <c r="G258" s="79">
        <v>1</v>
      </c>
      <c r="H258" s="74">
        <v>8</v>
      </c>
      <c r="I258" s="75">
        <v>6160</v>
      </c>
      <c r="J258" s="75">
        <f t="shared" si="79"/>
        <v>492.8</v>
      </c>
      <c r="K258" s="75">
        <v>6500</v>
      </c>
      <c r="L258" s="76">
        <f t="shared" si="80"/>
        <v>3203.2</v>
      </c>
      <c r="M258" s="77">
        <v>2600</v>
      </c>
      <c r="N258" s="77">
        <v>9</v>
      </c>
      <c r="O258" s="75">
        <f t="shared" si="82"/>
        <v>234</v>
      </c>
      <c r="P258" s="78">
        <f t="shared" si="83"/>
        <v>608.4</v>
      </c>
    </row>
    <row r="259" spans="1:16" x14ac:dyDescent="0.25">
      <c r="A259" s="72">
        <f t="shared" si="81"/>
        <v>11</v>
      </c>
      <c r="B259" s="79" t="s">
        <v>425</v>
      </c>
      <c r="C259" s="74" t="s">
        <v>186</v>
      </c>
      <c r="D259" s="79" t="s">
        <v>172</v>
      </c>
      <c r="E259" s="79">
        <v>1.5</v>
      </c>
      <c r="F259" s="74">
        <v>1.5</v>
      </c>
      <c r="G259" s="79">
        <v>1</v>
      </c>
      <c r="H259" s="74">
        <v>8</v>
      </c>
      <c r="I259" s="75">
        <v>6160</v>
      </c>
      <c r="J259" s="75">
        <f t="shared" si="79"/>
        <v>492.8</v>
      </c>
      <c r="K259" s="75">
        <v>6500</v>
      </c>
      <c r="L259" s="76">
        <f t="shared" si="80"/>
        <v>3203.2</v>
      </c>
      <c r="M259" s="77">
        <v>2600</v>
      </c>
      <c r="N259" s="77">
        <v>9</v>
      </c>
      <c r="O259" s="75">
        <f t="shared" si="82"/>
        <v>234</v>
      </c>
      <c r="P259" s="78">
        <f t="shared" si="83"/>
        <v>608.4</v>
      </c>
    </row>
    <row r="260" spans="1:16" x14ac:dyDescent="0.25">
      <c r="A260" s="72">
        <f t="shared" si="81"/>
        <v>12</v>
      </c>
      <c r="B260" s="79" t="s">
        <v>426</v>
      </c>
      <c r="C260" s="74" t="s">
        <v>186</v>
      </c>
      <c r="D260" s="79" t="s">
        <v>172</v>
      </c>
      <c r="E260" s="79">
        <v>1.5</v>
      </c>
      <c r="F260" s="74">
        <v>1.5</v>
      </c>
      <c r="G260" s="79">
        <v>1</v>
      </c>
      <c r="H260" s="74">
        <v>8</v>
      </c>
      <c r="I260" s="75">
        <v>6160</v>
      </c>
      <c r="J260" s="75">
        <f t="shared" si="79"/>
        <v>492.8</v>
      </c>
      <c r="K260" s="75">
        <v>6500</v>
      </c>
      <c r="L260" s="76">
        <f t="shared" si="80"/>
        <v>3203.2</v>
      </c>
      <c r="M260" s="77">
        <v>2600</v>
      </c>
      <c r="N260" s="77">
        <v>9</v>
      </c>
      <c r="O260" s="75">
        <f t="shared" si="82"/>
        <v>234</v>
      </c>
      <c r="P260" s="78">
        <f t="shared" si="83"/>
        <v>608.4</v>
      </c>
    </row>
    <row r="261" spans="1:16" x14ac:dyDescent="0.25">
      <c r="A261" s="72">
        <f t="shared" si="81"/>
        <v>13</v>
      </c>
      <c r="B261" s="79" t="s">
        <v>427</v>
      </c>
      <c r="C261" s="74" t="s">
        <v>186</v>
      </c>
      <c r="D261" s="79" t="s">
        <v>172</v>
      </c>
      <c r="E261" s="79">
        <v>1.5</v>
      </c>
      <c r="F261" s="74">
        <v>1.5</v>
      </c>
      <c r="G261" s="79">
        <v>1</v>
      </c>
      <c r="H261" s="74">
        <v>8</v>
      </c>
      <c r="I261" s="75">
        <v>6160</v>
      </c>
      <c r="J261" s="75">
        <f t="shared" si="79"/>
        <v>492.8</v>
      </c>
      <c r="K261" s="75">
        <v>6500</v>
      </c>
      <c r="L261" s="76">
        <f t="shared" si="80"/>
        <v>3203.2</v>
      </c>
      <c r="M261" s="77">
        <v>2700</v>
      </c>
      <c r="N261" s="77">
        <v>9</v>
      </c>
      <c r="O261" s="75">
        <f t="shared" si="82"/>
        <v>243</v>
      </c>
      <c r="P261" s="78">
        <f t="shared" si="83"/>
        <v>656.1</v>
      </c>
    </row>
    <row r="262" spans="1:16" x14ac:dyDescent="0.25">
      <c r="A262" s="72">
        <f t="shared" si="81"/>
        <v>14</v>
      </c>
      <c r="B262" s="79" t="s">
        <v>428</v>
      </c>
      <c r="C262" s="74" t="s">
        <v>186</v>
      </c>
      <c r="D262" s="79" t="s">
        <v>172</v>
      </c>
      <c r="E262" s="79">
        <v>1.5</v>
      </c>
      <c r="F262" s="74">
        <v>1.5</v>
      </c>
      <c r="G262" s="79">
        <v>1</v>
      </c>
      <c r="H262" s="74">
        <v>8</v>
      </c>
      <c r="I262" s="75">
        <v>6160</v>
      </c>
      <c r="J262" s="75">
        <f t="shared" si="79"/>
        <v>492.8</v>
      </c>
      <c r="K262" s="75">
        <v>6500</v>
      </c>
      <c r="L262" s="76">
        <f t="shared" si="80"/>
        <v>3203.2</v>
      </c>
      <c r="M262" s="77">
        <v>2600</v>
      </c>
      <c r="N262" s="77">
        <v>9</v>
      </c>
      <c r="O262" s="75">
        <f t="shared" si="82"/>
        <v>234</v>
      </c>
      <c r="P262" s="78">
        <f t="shared" si="83"/>
        <v>608.4</v>
      </c>
    </row>
    <row r="263" spans="1:16" x14ac:dyDescent="0.25">
      <c r="A263" s="72">
        <f t="shared" si="81"/>
        <v>15</v>
      </c>
      <c r="B263" s="79" t="s">
        <v>429</v>
      </c>
      <c r="C263" s="74" t="s">
        <v>186</v>
      </c>
      <c r="D263" s="79" t="s">
        <v>172</v>
      </c>
      <c r="E263" s="79">
        <v>1.5</v>
      </c>
      <c r="F263" s="74">
        <v>1.5</v>
      </c>
      <c r="G263" s="79">
        <v>1</v>
      </c>
      <c r="H263" s="74">
        <v>8</v>
      </c>
      <c r="I263" s="75">
        <v>6160</v>
      </c>
      <c r="J263" s="75">
        <f t="shared" si="79"/>
        <v>492.8</v>
      </c>
      <c r="K263" s="75">
        <v>6500</v>
      </c>
      <c r="L263" s="76">
        <f t="shared" si="80"/>
        <v>3203.2</v>
      </c>
      <c r="M263" s="77">
        <v>2600</v>
      </c>
      <c r="N263" s="77">
        <v>9</v>
      </c>
      <c r="O263" s="75">
        <f t="shared" si="82"/>
        <v>234</v>
      </c>
      <c r="P263" s="78">
        <f t="shared" si="83"/>
        <v>608.4</v>
      </c>
    </row>
    <row r="264" spans="1:16" ht="15.75" thickBot="1" x14ac:dyDescent="0.3">
      <c r="A264" s="80">
        <f t="shared" si="81"/>
        <v>16</v>
      </c>
      <c r="B264" s="82" t="s">
        <v>430</v>
      </c>
      <c r="C264" s="82" t="s">
        <v>186</v>
      </c>
      <c r="D264" s="82" t="s">
        <v>172</v>
      </c>
      <c r="E264" s="82">
        <v>1.5</v>
      </c>
      <c r="F264" s="83">
        <v>1.5</v>
      </c>
      <c r="G264" s="82">
        <v>1</v>
      </c>
      <c r="H264" s="83">
        <v>8</v>
      </c>
      <c r="I264" s="84">
        <v>6160</v>
      </c>
      <c r="J264" s="84">
        <f t="shared" si="79"/>
        <v>492.8</v>
      </c>
      <c r="K264" s="84">
        <v>6500</v>
      </c>
      <c r="L264" s="85">
        <f t="shared" si="80"/>
        <v>3203.2</v>
      </c>
      <c r="M264" s="86">
        <v>2700</v>
      </c>
      <c r="N264" s="86">
        <v>9</v>
      </c>
      <c r="O264" s="84">
        <f t="shared" si="82"/>
        <v>243</v>
      </c>
      <c r="P264" s="87">
        <f t="shared" si="83"/>
        <v>656.1</v>
      </c>
    </row>
    <row r="265" spans="1:16" ht="15.75" thickBot="1" x14ac:dyDescent="0.3">
      <c r="A265" s="226" t="s">
        <v>431</v>
      </c>
      <c r="B265" s="227"/>
      <c r="C265" s="57" t="s">
        <v>2</v>
      </c>
      <c r="D265" s="57" t="s">
        <v>163</v>
      </c>
      <c r="E265" s="57" t="s">
        <v>163</v>
      </c>
      <c r="F265" s="57" t="s">
        <v>163</v>
      </c>
      <c r="G265" s="57">
        <f>SUM(G266:G285)</f>
        <v>20</v>
      </c>
      <c r="H265" s="57" t="s">
        <v>163</v>
      </c>
      <c r="I265" s="62">
        <f t="shared" ref="I265:N265" si="84">SUM(I266:I285)</f>
        <v>123970</v>
      </c>
      <c r="J265" s="62">
        <f t="shared" si="84"/>
        <v>15401.54</v>
      </c>
      <c r="K265" s="62">
        <f t="shared" si="84"/>
        <v>184000</v>
      </c>
      <c r="L265" s="62">
        <f t="shared" si="84"/>
        <v>141694.16799999998</v>
      </c>
      <c r="M265" s="62">
        <f t="shared" si="84"/>
        <v>54000</v>
      </c>
      <c r="N265" s="62">
        <f t="shared" si="84"/>
        <v>248.10000000000002</v>
      </c>
      <c r="O265" s="62">
        <f>+SUM(O266:O285)</f>
        <v>6698.7000000000007</v>
      </c>
      <c r="P265" s="64">
        <f>+SUM(P266:P285)</f>
        <v>18086.490000000002</v>
      </c>
    </row>
    <row r="266" spans="1:16" x14ac:dyDescent="0.25">
      <c r="A266" s="88">
        <v>1</v>
      </c>
      <c r="B266" s="228" t="s">
        <v>432</v>
      </c>
      <c r="C266" s="89" t="s">
        <v>433</v>
      </c>
      <c r="D266" s="89" t="s">
        <v>176</v>
      </c>
      <c r="E266" s="89">
        <v>1.5</v>
      </c>
      <c r="F266" s="89" t="s">
        <v>434</v>
      </c>
      <c r="G266" s="89">
        <v>1</v>
      </c>
      <c r="H266" s="89">
        <v>15.4</v>
      </c>
      <c r="I266" s="90">
        <v>6930</v>
      </c>
      <c r="J266" s="90">
        <f t="shared" ref="J266:J285" si="85">+I266*H266/100</f>
        <v>1067.22</v>
      </c>
      <c r="K266" s="90">
        <v>9200</v>
      </c>
      <c r="L266" s="91">
        <f>J266*K266/1000</f>
        <v>9818.4240000000009</v>
      </c>
      <c r="M266" s="92">
        <v>2700</v>
      </c>
      <c r="N266" s="89">
        <v>15.4</v>
      </c>
      <c r="O266" s="90">
        <f>+M266*N266/100</f>
        <v>415.8</v>
      </c>
      <c r="P266" s="93">
        <f>+O266*M266/1000</f>
        <v>1122.6600000000001</v>
      </c>
    </row>
    <row r="267" spans="1:16" x14ac:dyDescent="0.25">
      <c r="A267" s="72">
        <f>+A266+1</f>
        <v>2</v>
      </c>
      <c r="B267" s="229"/>
      <c r="C267" s="74" t="s">
        <v>435</v>
      </c>
      <c r="D267" s="74" t="s">
        <v>172</v>
      </c>
      <c r="E267" s="74">
        <v>1.5</v>
      </c>
      <c r="F267" s="74" t="s">
        <v>436</v>
      </c>
      <c r="G267" s="74">
        <v>1</v>
      </c>
      <c r="H267" s="74">
        <v>12.9</v>
      </c>
      <c r="I267" s="75">
        <v>6160</v>
      </c>
      <c r="J267" s="75">
        <f t="shared" si="85"/>
        <v>794.64</v>
      </c>
      <c r="K267" s="75">
        <v>9200</v>
      </c>
      <c r="L267" s="76">
        <f t="shared" ref="L267:L284" si="86">J267*K267/1000</f>
        <v>7310.6880000000001</v>
      </c>
      <c r="M267" s="77">
        <v>2700</v>
      </c>
      <c r="N267" s="74">
        <v>12.9</v>
      </c>
      <c r="O267" s="75">
        <f>+M267*N267/100</f>
        <v>348.3</v>
      </c>
      <c r="P267" s="78">
        <f>+O267*M267/1000</f>
        <v>940.41</v>
      </c>
    </row>
    <row r="268" spans="1:16" x14ac:dyDescent="0.25">
      <c r="A268" s="72">
        <f t="shared" ref="A268:A285" si="87">+A267+1</f>
        <v>3</v>
      </c>
      <c r="B268" s="229"/>
      <c r="C268" s="74" t="s">
        <v>435</v>
      </c>
      <c r="D268" s="74" t="s">
        <v>172</v>
      </c>
      <c r="E268" s="74">
        <v>1.5</v>
      </c>
      <c r="F268" s="74" t="s">
        <v>436</v>
      </c>
      <c r="G268" s="74">
        <v>1</v>
      </c>
      <c r="H268" s="74">
        <v>12.9</v>
      </c>
      <c r="I268" s="75">
        <v>6160</v>
      </c>
      <c r="J268" s="75">
        <f t="shared" si="85"/>
        <v>794.64</v>
      </c>
      <c r="K268" s="75">
        <v>9200</v>
      </c>
      <c r="L268" s="76">
        <f t="shared" si="86"/>
        <v>7310.6880000000001</v>
      </c>
      <c r="M268" s="77">
        <v>2700</v>
      </c>
      <c r="N268" s="74">
        <v>12.9</v>
      </c>
      <c r="O268" s="75">
        <f t="shared" ref="O268:O284" si="88">+M268*N268/100</f>
        <v>348.3</v>
      </c>
      <c r="P268" s="78">
        <f t="shared" ref="P268:P284" si="89">+O268*M268/1000</f>
        <v>940.41</v>
      </c>
    </row>
    <row r="269" spans="1:16" x14ac:dyDescent="0.25">
      <c r="A269" s="72">
        <f t="shared" si="87"/>
        <v>4</v>
      </c>
      <c r="B269" s="79" t="s">
        <v>437</v>
      </c>
      <c r="C269" s="79" t="s">
        <v>438</v>
      </c>
      <c r="D269" s="79" t="s">
        <v>172</v>
      </c>
      <c r="E269" s="79">
        <v>1.5</v>
      </c>
      <c r="F269" s="79" t="s">
        <v>436</v>
      </c>
      <c r="G269" s="79">
        <v>1</v>
      </c>
      <c r="H269" s="74">
        <v>10.9</v>
      </c>
      <c r="I269" s="75">
        <v>6160</v>
      </c>
      <c r="J269" s="75">
        <f t="shared" si="85"/>
        <v>671.44</v>
      </c>
      <c r="K269" s="75">
        <v>9200</v>
      </c>
      <c r="L269" s="76">
        <f t="shared" si="86"/>
        <v>6177.2480000000005</v>
      </c>
      <c r="M269" s="77">
        <v>2700</v>
      </c>
      <c r="N269" s="74">
        <v>10.9</v>
      </c>
      <c r="O269" s="75">
        <f t="shared" si="88"/>
        <v>294.3</v>
      </c>
      <c r="P269" s="78">
        <f t="shared" si="89"/>
        <v>794.61</v>
      </c>
    </row>
    <row r="270" spans="1:16" x14ac:dyDescent="0.25">
      <c r="A270" s="72">
        <f t="shared" si="87"/>
        <v>5</v>
      </c>
      <c r="B270" s="79" t="s">
        <v>439</v>
      </c>
      <c r="C270" s="79" t="s">
        <v>440</v>
      </c>
      <c r="D270" s="79" t="s">
        <v>172</v>
      </c>
      <c r="E270" s="79">
        <v>1.5</v>
      </c>
      <c r="F270" s="79" t="s">
        <v>436</v>
      </c>
      <c r="G270" s="79">
        <v>1</v>
      </c>
      <c r="H270" s="74">
        <v>12.5</v>
      </c>
      <c r="I270" s="75">
        <v>6160</v>
      </c>
      <c r="J270" s="75">
        <f t="shared" si="85"/>
        <v>770</v>
      </c>
      <c r="K270" s="75">
        <v>9200</v>
      </c>
      <c r="L270" s="76">
        <f t="shared" si="86"/>
        <v>7084</v>
      </c>
      <c r="M270" s="77">
        <v>2700</v>
      </c>
      <c r="N270" s="74">
        <v>12.5</v>
      </c>
      <c r="O270" s="75">
        <f t="shared" si="88"/>
        <v>337.5</v>
      </c>
      <c r="P270" s="78">
        <f t="shared" si="89"/>
        <v>911.25</v>
      </c>
    </row>
    <row r="271" spans="1:16" x14ac:dyDescent="0.25">
      <c r="A271" s="72">
        <f t="shared" si="87"/>
        <v>6</v>
      </c>
      <c r="B271" s="79" t="s">
        <v>441</v>
      </c>
      <c r="C271" s="79" t="s">
        <v>442</v>
      </c>
      <c r="D271" s="79" t="s">
        <v>172</v>
      </c>
      <c r="E271" s="79">
        <v>1.5</v>
      </c>
      <c r="F271" s="79" t="s">
        <v>257</v>
      </c>
      <c r="G271" s="79">
        <v>1</v>
      </c>
      <c r="H271" s="74">
        <v>12.9</v>
      </c>
      <c r="I271" s="75">
        <v>6160</v>
      </c>
      <c r="J271" s="75">
        <f t="shared" si="85"/>
        <v>794.64</v>
      </c>
      <c r="K271" s="75">
        <v>9200</v>
      </c>
      <c r="L271" s="76">
        <f t="shared" si="86"/>
        <v>7310.6880000000001</v>
      </c>
      <c r="M271" s="77">
        <v>2700</v>
      </c>
      <c r="N271" s="74">
        <v>12.9</v>
      </c>
      <c r="O271" s="75">
        <f t="shared" si="88"/>
        <v>348.3</v>
      </c>
      <c r="P271" s="78">
        <f t="shared" si="89"/>
        <v>940.41</v>
      </c>
    </row>
    <row r="272" spans="1:16" x14ac:dyDescent="0.25">
      <c r="A272" s="72">
        <f t="shared" si="87"/>
        <v>7</v>
      </c>
      <c r="B272" s="79" t="s">
        <v>443</v>
      </c>
      <c r="C272" s="79" t="s">
        <v>438</v>
      </c>
      <c r="D272" s="79" t="s">
        <v>172</v>
      </c>
      <c r="E272" s="79">
        <v>1.5</v>
      </c>
      <c r="F272" s="94" t="s">
        <v>436</v>
      </c>
      <c r="G272" s="79">
        <v>1</v>
      </c>
      <c r="H272" s="74">
        <v>10.9</v>
      </c>
      <c r="I272" s="75">
        <v>6160</v>
      </c>
      <c r="J272" s="75">
        <f t="shared" si="85"/>
        <v>671.44</v>
      </c>
      <c r="K272" s="75">
        <v>9200</v>
      </c>
      <c r="L272" s="76">
        <f t="shared" si="86"/>
        <v>6177.2480000000005</v>
      </c>
      <c r="M272" s="77">
        <v>2700</v>
      </c>
      <c r="N272" s="74">
        <v>10.9</v>
      </c>
      <c r="O272" s="75">
        <f t="shared" si="88"/>
        <v>294.3</v>
      </c>
      <c r="P272" s="78">
        <f t="shared" si="89"/>
        <v>794.61</v>
      </c>
    </row>
    <row r="273" spans="1:16" x14ac:dyDescent="0.25">
      <c r="A273" s="72">
        <f t="shared" si="87"/>
        <v>8</v>
      </c>
      <c r="B273" s="79" t="s">
        <v>444</v>
      </c>
      <c r="C273" s="79" t="s">
        <v>440</v>
      </c>
      <c r="D273" s="79" t="s">
        <v>172</v>
      </c>
      <c r="E273" s="79">
        <v>1.5</v>
      </c>
      <c r="F273" s="94" t="s">
        <v>436</v>
      </c>
      <c r="G273" s="79">
        <v>1</v>
      </c>
      <c r="H273" s="74">
        <v>12.5</v>
      </c>
      <c r="I273" s="75">
        <v>6160</v>
      </c>
      <c r="J273" s="75">
        <f t="shared" si="85"/>
        <v>770</v>
      </c>
      <c r="K273" s="75">
        <v>9200</v>
      </c>
      <c r="L273" s="76">
        <f t="shared" si="86"/>
        <v>7084</v>
      </c>
      <c r="M273" s="77">
        <v>2700</v>
      </c>
      <c r="N273" s="74">
        <v>12.5</v>
      </c>
      <c r="O273" s="75">
        <f t="shared" si="88"/>
        <v>337.5</v>
      </c>
      <c r="P273" s="78">
        <f t="shared" si="89"/>
        <v>911.25</v>
      </c>
    </row>
    <row r="274" spans="1:16" x14ac:dyDescent="0.25">
      <c r="A274" s="72">
        <f t="shared" si="87"/>
        <v>9</v>
      </c>
      <c r="B274" s="79" t="s">
        <v>445</v>
      </c>
      <c r="C274" s="79" t="s">
        <v>440</v>
      </c>
      <c r="D274" s="79" t="s">
        <v>172</v>
      </c>
      <c r="E274" s="79">
        <v>1.5</v>
      </c>
      <c r="F274" s="79" t="s">
        <v>436</v>
      </c>
      <c r="G274" s="79">
        <v>1</v>
      </c>
      <c r="H274" s="74">
        <v>12.5</v>
      </c>
      <c r="I274" s="75">
        <v>6160</v>
      </c>
      <c r="J274" s="75">
        <f t="shared" si="85"/>
        <v>770</v>
      </c>
      <c r="K274" s="75">
        <v>9200</v>
      </c>
      <c r="L274" s="76">
        <f t="shared" si="86"/>
        <v>7084</v>
      </c>
      <c r="M274" s="77">
        <v>2700</v>
      </c>
      <c r="N274" s="74">
        <v>12.5</v>
      </c>
      <c r="O274" s="75">
        <f t="shared" si="88"/>
        <v>337.5</v>
      </c>
      <c r="P274" s="78">
        <f t="shared" si="89"/>
        <v>911.25</v>
      </c>
    </row>
    <row r="275" spans="1:16" x14ac:dyDescent="0.25">
      <c r="A275" s="72">
        <f t="shared" si="87"/>
        <v>10</v>
      </c>
      <c r="B275" s="79" t="s">
        <v>446</v>
      </c>
      <c r="C275" s="79" t="s">
        <v>440</v>
      </c>
      <c r="D275" s="79" t="s">
        <v>172</v>
      </c>
      <c r="E275" s="79">
        <v>1.5</v>
      </c>
      <c r="F275" s="79" t="s">
        <v>447</v>
      </c>
      <c r="G275" s="79">
        <v>1</v>
      </c>
      <c r="H275" s="74">
        <v>12.5</v>
      </c>
      <c r="I275" s="75">
        <v>6160</v>
      </c>
      <c r="J275" s="75">
        <f t="shared" si="85"/>
        <v>770</v>
      </c>
      <c r="K275" s="75">
        <v>9200</v>
      </c>
      <c r="L275" s="76">
        <f t="shared" si="86"/>
        <v>7084</v>
      </c>
      <c r="M275" s="77">
        <v>2700</v>
      </c>
      <c r="N275" s="74">
        <v>12.5</v>
      </c>
      <c r="O275" s="75">
        <f t="shared" si="88"/>
        <v>337.5</v>
      </c>
      <c r="P275" s="78">
        <f t="shared" si="89"/>
        <v>911.25</v>
      </c>
    </row>
    <row r="276" spans="1:16" x14ac:dyDescent="0.25">
      <c r="A276" s="72">
        <f t="shared" si="87"/>
        <v>11</v>
      </c>
      <c r="B276" s="79" t="s">
        <v>448</v>
      </c>
      <c r="C276" s="79" t="s">
        <v>449</v>
      </c>
      <c r="D276" s="79" t="s">
        <v>172</v>
      </c>
      <c r="E276" s="79">
        <v>1.5</v>
      </c>
      <c r="F276" s="79" t="s">
        <v>436</v>
      </c>
      <c r="G276" s="79">
        <v>1</v>
      </c>
      <c r="H276" s="74">
        <v>12.5</v>
      </c>
      <c r="I276" s="75">
        <v>6160</v>
      </c>
      <c r="J276" s="75">
        <f t="shared" si="85"/>
        <v>770</v>
      </c>
      <c r="K276" s="75">
        <v>9200</v>
      </c>
      <c r="L276" s="76">
        <f t="shared" si="86"/>
        <v>7084</v>
      </c>
      <c r="M276" s="77">
        <v>2700</v>
      </c>
      <c r="N276" s="74">
        <v>12.5</v>
      </c>
      <c r="O276" s="75">
        <f t="shared" si="88"/>
        <v>337.5</v>
      </c>
      <c r="P276" s="78">
        <f t="shared" si="89"/>
        <v>911.25</v>
      </c>
    </row>
    <row r="277" spans="1:16" x14ac:dyDescent="0.25">
      <c r="A277" s="72">
        <f t="shared" si="87"/>
        <v>12</v>
      </c>
      <c r="B277" s="79" t="s">
        <v>450</v>
      </c>
      <c r="C277" s="79" t="s">
        <v>440</v>
      </c>
      <c r="D277" s="79" t="s">
        <v>172</v>
      </c>
      <c r="E277" s="79">
        <v>1.5</v>
      </c>
      <c r="F277" s="79" t="s">
        <v>447</v>
      </c>
      <c r="G277" s="79">
        <v>1</v>
      </c>
      <c r="H277" s="74">
        <v>12.5</v>
      </c>
      <c r="I277" s="75">
        <v>6160</v>
      </c>
      <c r="J277" s="75">
        <f t="shared" si="85"/>
        <v>770</v>
      </c>
      <c r="K277" s="75">
        <v>9200</v>
      </c>
      <c r="L277" s="76">
        <f t="shared" si="86"/>
        <v>7084</v>
      </c>
      <c r="M277" s="77">
        <v>2700</v>
      </c>
      <c r="N277" s="74">
        <v>12.5</v>
      </c>
      <c r="O277" s="75">
        <f t="shared" si="88"/>
        <v>337.5</v>
      </c>
      <c r="P277" s="78">
        <f t="shared" si="89"/>
        <v>911.25</v>
      </c>
    </row>
    <row r="278" spans="1:16" x14ac:dyDescent="0.25">
      <c r="A278" s="72">
        <f t="shared" si="87"/>
        <v>13</v>
      </c>
      <c r="B278" s="79" t="s">
        <v>451</v>
      </c>
      <c r="C278" s="79" t="s">
        <v>440</v>
      </c>
      <c r="D278" s="79" t="s">
        <v>172</v>
      </c>
      <c r="E278" s="79">
        <v>1.5</v>
      </c>
      <c r="F278" s="79" t="s">
        <v>447</v>
      </c>
      <c r="G278" s="79">
        <v>1</v>
      </c>
      <c r="H278" s="74">
        <v>12.5</v>
      </c>
      <c r="I278" s="75">
        <v>6160</v>
      </c>
      <c r="J278" s="75">
        <f t="shared" si="85"/>
        <v>770</v>
      </c>
      <c r="K278" s="75">
        <v>9200</v>
      </c>
      <c r="L278" s="76">
        <f t="shared" si="86"/>
        <v>7084</v>
      </c>
      <c r="M278" s="77">
        <v>2700</v>
      </c>
      <c r="N278" s="74">
        <v>12.5</v>
      </c>
      <c r="O278" s="75">
        <f t="shared" si="88"/>
        <v>337.5</v>
      </c>
      <c r="P278" s="78">
        <f t="shared" si="89"/>
        <v>911.25</v>
      </c>
    </row>
    <row r="279" spans="1:16" x14ac:dyDescent="0.25">
      <c r="A279" s="72">
        <f t="shared" si="87"/>
        <v>14</v>
      </c>
      <c r="B279" s="79" t="s">
        <v>452</v>
      </c>
      <c r="C279" s="79" t="s">
        <v>438</v>
      </c>
      <c r="D279" s="79" t="s">
        <v>172</v>
      </c>
      <c r="E279" s="79">
        <v>1.5</v>
      </c>
      <c r="F279" s="79" t="s">
        <v>447</v>
      </c>
      <c r="G279" s="79">
        <v>1</v>
      </c>
      <c r="H279" s="74">
        <v>10.9</v>
      </c>
      <c r="I279" s="75">
        <v>6160</v>
      </c>
      <c r="J279" s="75">
        <f t="shared" si="85"/>
        <v>671.44</v>
      </c>
      <c r="K279" s="75">
        <v>9200</v>
      </c>
      <c r="L279" s="76">
        <f t="shared" si="86"/>
        <v>6177.2480000000005</v>
      </c>
      <c r="M279" s="77">
        <v>2700</v>
      </c>
      <c r="N279" s="74">
        <v>10.9</v>
      </c>
      <c r="O279" s="75">
        <f t="shared" si="88"/>
        <v>294.3</v>
      </c>
      <c r="P279" s="78">
        <f t="shared" si="89"/>
        <v>794.61</v>
      </c>
    </row>
    <row r="280" spans="1:16" x14ac:dyDescent="0.25">
      <c r="A280" s="72">
        <f t="shared" si="87"/>
        <v>15</v>
      </c>
      <c r="B280" s="79" t="s">
        <v>453</v>
      </c>
      <c r="C280" s="79" t="s">
        <v>449</v>
      </c>
      <c r="D280" s="79" t="s">
        <v>172</v>
      </c>
      <c r="E280" s="79">
        <v>1.5</v>
      </c>
      <c r="F280" s="79" t="s">
        <v>436</v>
      </c>
      <c r="G280" s="79">
        <v>1</v>
      </c>
      <c r="H280" s="74">
        <v>12.5</v>
      </c>
      <c r="I280" s="75">
        <v>6160</v>
      </c>
      <c r="J280" s="75">
        <f t="shared" si="85"/>
        <v>770</v>
      </c>
      <c r="K280" s="75">
        <v>9200</v>
      </c>
      <c r="L280" s="76">
        <f t="shared" si="86"/>
        <v>7084</v>
      </c>
      <c r="M280" s="77">
        <v>2700</v>
      </c>
      <c r="N280" s="74">
        <v>12.5</v>
      </c>
      <c r="O280" s="75">
        <f t="shared" si="88"/>
        <v>337.5</v>
      </c>
      <c r="P280" s="78">
        <f t="shared" si="89"/>
        <v>911.25</v>
      </c>
    </row>
    <row r="281" spans="1:16" x14ac:dyDescent="0.25">
      <c r="A281" s="72">
        <f t="shared" si="87"/>
        <v>16</v>
      </c>
      <c r="B281" s="79" t="s">
        <v>454</v>
      </c>
      <c r="C281" s="79" t="s">
        <v>442</v>
      </c>
      <c r="D281" s="79" t="s">
        <v>172</v>
      </c>
      <c r="E281" s="79">
        <v>1.5</v>
      </c>
      <c r="F281" s="79" t="s">
        <v>257</v>
      </c>
      <c r="G281" s="79">
        <v>1</v>
      </c>
      <c r="H281" s="74">
        <v>12.9</v>
      </c>
      <c r="I281" s="75">
        <v>6160</v>
      </c>
      <c r="J281" s="75">
        <f t="shared" si="85"/>
        <v>794.64</v>
      </c>
      <c r="K281" s="75">
        <v>9200</v>
      </c>
      <c r="L281" s="76">
        <f t="shared" si="86"/>
        <v>7310.6880000000001</v>
      </c>
      <c r="M281" s="77">
        <v>2700</v>
      </c>
      <c r="N281" s="74">
        <v>12.9</v>
      </c>
      <c r="O281" s="75">
        <f t="shared" si="88"/>
        <v>348.3</v>
      </c>
      <c r="P281" s="78">
        <f t="shared" si="89"/>
        <v>940.41</v>
      </c>
    </row>
    <row r="282" spans="1:16" x14ac:dyDescent="0.25">
      <c r="A282" s="72">
        <f t="shared" si="87"/>
        <v>17</v>
      </c>
      <c r="B282" s="79" t="s">
        <v>455</v>
      </c>
      <c r="C282" s="79" t="s">
        <v>440</v>
      </c>
      <c r="D282" s="79" t="s">
        <v>172</v>
      </c>
      <c r="E282" s="79">
        <v>1.5</v>
      </c>
      <c r="F282" s="79" t="s">
        <v>447</v>
      </c>
      <c r="G282" s="79">
        <v>1</v>
      </c>
      <c r="H282" s="74">
        <v>12.5</v>
      </c>
      <c r="I282" s="75">
        <v>6160</v>
      </c>
      <c r="J282" s="75">
        <f t="shared" si="85"/>
        <v>770</v>
      </c>
      <c r="K282" s="75">
        <v>9200</v>
      </c>
      <c r="L282" s="76">
        <f t="shared" si="86"/>
        <v>7084</v>
      </c>
      <c r="M282" s="77">
        <v>2700</v>
      </c>
      <c r="N282" s="74">
        <v>12.5</v>
      </c>
      <c r="O282" s="75">
        <f t="shared" si="88"/>
        <v>337.5</v>
      </c>
      <c r="P282" s="78">
        <f t="shared" si="89"/>
        <v>911.25</v>
      </c>
    </row>
    <row r="283" spans="1:16" x14ac:dyDescent="0.25">
      <c r="A283" s="72">
        <f t="shared" si="87"/>
        <v>18</v>
      </c>
      <c r="B283" s="79" t="s">
        <v>456</v>
      </c>
      <c r="C283" s="79" t="s">
        <v>440</v>
      </c>
      <c r="D283" s="79" t="s">
        <v>172</v>
      </c>
      <c r="E283" s="79">
        <v>1.5</v>
      </c>
      <c r="F283" s="79" t="s">
        <v>447</v>
      </c>
      <c r="G283" s="79">
        <v>1</v>
      </c>
      <c r="H283" s="74">
        <v>12.5</v>
      </c>
      <c r="I283" s="75">
        <v>6160</v>
      </c>
      <c r="J283" s="75">
        <f t="shared" si="85"/>
        <v>770</v>
      </c>
      <c r="K283" s="75">
        <v>9200</v>
      </c>
      <c r="L283" s="76">
        <f t="shared" si="86"/>
        <v>7084</v>
      </c>
      <c r="M283" s="77">
        <v>2700</v>
      </c>
      <c r="N283" s="74">
        <v>12.5</v>
      </c>
      <c r="O283" s="75">
        <f t="shared" si="88"/>
        <v>337.5</v>
      </c>
      <c r="P283" s="78">
        <f t="shared" si="89"/>
        <v>911.25</v>
      </c>
    </row>
    <row r="284" spans="1:16" x14ac:dyDescent="0.25">
      <c r="A284" s="72">
        <f t="shared" si="87"/>
        <v>19</v>
      </c>
      <c r="B284" s="79" t="s">
        <v>457</v>
      </c>
      <c r="C284" s="79" t="s">
        <v>440</v>
      </c>
      <c r="D284" s="79" t="s">
        <v>172</v>
      </c>
      <c r="E284" s="79">
        <v>1.5</v>
      </c>
      <c r="F284" s="79" t="s">
        <v>447</v>
      </c>
      <c r="G284" s="79">
        <v>1</v>
      </c>
      <c r="H284" s="74">
        <v>12.5</v>
      </c>
      <c r="I284" s="75">
        <v>6160</v>
      </c>
      <c r="J284" s="75">
        <f t="shared" si="85"/>
        <v>770</v>
      </c>
      <c r="K284" s="75">
        <v>9200</v>
      </c>
      <c r="L284" s="76">
        <f t="shared" si="86"/>
        <v>7084</v>
      </c>
      <c r="M284" s="77">
        <v>2700</v>
      </c>
      <c r="N284" s="74">
        <v>12.5</v>
      </c>
      <c r="O284" s="75">
        <f t="shared" si="88"/>
        <v>337.5</v>
      </c>
      <c r="P284" s="78">
        <f t="shared" si="89"/>
        <v>911.25</v>
      </c>
    </row>
    <row r="285" spans="1:16" ht="15.75" thickBot="1" x14ac:dyDescent="0.3">
      <c r="A285" s="80">
        <f t="shared" si="87"/>
        <v>20</v>
      </c>
      <c r="B285" s="82" t="s">
        <v>458</v>
      </c>
      <c r="C285" s="82" t="s">
        <v>438</v>
      </c>
      <c r="D285" s="82" t="s">
        <v>172</v>
      </c>
      <c r="E285" s="82">
        <v>1.5</v>
      </c>
      <c r="F285" s="82" t="s">
        <v>436</v>
      </c>
      <c r="G285" s="82">
        <v>1</v>
      </c>
      <c r="H285" s="83">
        <v>10.9</v>
      </c>
      <c r="I285" s="84">
        <v>6160</v>
      </c>
      <c r="J285" s="84">
        <f t="shared" si="85"/>
        <v>671.44</v>
      </c>
      <c r="K285" s="84">
        <v>9200</v>
      </c>
      <c r="L285" s="85">
        <f>J285*K285/1000</f>
        <v>6177.2480000000005</v>
      </c>
      <c r="M285" s="86">
        <v>2700</v>
      </c>
      <c r="N285" s="83">
        <v>10.9</v>
      </c>
      <c r="O285" s="84">
        <f>+M285*N285/100</f>
        <v>294.3</v>
      </c>
      <c r="P285" s="87">
        <f>+O285*M285/1000</f>
        <v>794.61</v>
      </c>
    </row>
    <row r="286" spans="1:16" ht="15.75" thickBot="1" x14ac:dyDescent="0.3">
      <c r="A286" s="226" t="s">
        <v>459</v>
      </c>
      <c r="B286" s="227"/>
      <c r="C286" s="57" t="s">
        <v>2</v>
      </c>
      <c r="D286" s="57" t="s">
        <v>163</v>
      </c>
      <c r="E286" s="57" t="s">
        <v>163</v>
      </c>
      <c r="F286" s="57" t="s">
        <v>163</v>
      </c>
      <c r="G286" s="57">
        <f>SUM(G287:G289)</f>
        <v>3</v>
      </c>
      <c r="H286" s="57" t="s">
        <v>163</v>
      </c>
      <c r="I286" s="62">
        <f t="shared" ref="I286:N286" si="90">SUM(I287:I289)</f>
        <v>18480</v>
      </c>
      <c r="J286" s="62">
        <f t="shared" si="90"/>
        <v>2127.4800000000005</v>
      </c>
      <c r="K286" s="62">
        <f t="shared" si="90"/>
        <v>28500</v>
      </c>
      <c r="L286" s="62">
        <f t="shared" si="90"/>
        <v>20211.059999999998</v>
      </c>
      <c r="M286" s="62">
        <f t="shared" si="90"/>
        <v>0</v>
      </c>
      <c r="N286" s="62">
        <f t="shared" si="90"/>
        <v>0</v>
      </c>
      <c r="O286" s="62">
        <f>+SUM(O287:O289)</f>
        <v>0</v>
      </c>
      <c r="P286" s="64">
        <f>+SUM(P287:P289)</f>
        <v>0</v>
      </c>
    </row>
    <row r="287" spans="1:16" x14ac:dyDescent="0.25">
      <c r="A287" s="88">
        <v>1</v>
      </c>
      <c r="B287" s="228" t="s">
        <v>460</v>
      </c>
      <c r="C287" s="89" t="s">
        <v>168</v>
      </c>
      <c r="D287" s="89" t="s">
        <v>176</v>
      </c>
      <c r="E287" s="89">
        <v>1.5</v>
      </c>
      <c r="F287" s="89">
        <v>2.5</v>
      </c>
      <c r="G287" s="89">
        <v>1</v>
      </c>
      <c r="H287" s="89">
        <v>12.5</v>
      </c>
      <c r="I287" s="90">
        <v>6160</v>
      </c>
      <c r="J287" s="90">
        <v>850.08</v>
      </c>
      <c r="K287" s="90">
        <v>9500</v>
      </c>
      <c r="L287" s="91">
        <f>J287*K287/1000</f>
        <v>8075.76</v>
      </c>
      <c r="M287" s="92">
        <v>0</v>
      </c>
      <c r="N287" s="92">
        <v>0</v>
      </c>
      <c r="O287" s="90">
        <v>0</v>
      </c>
      <c r="P287" s="93">
        <f>+O287*M287/1000</f>
        <v>0</v>
      </c>
    </row>
    <row r="288" spans="1:16" x14ac:dyDescent="0.25">
      <c r="A288" s="72">
        <f>+A287+1</f>
        <v>2</v>
      </c>
      <c r="B288" s="229"/>
      <c r="C288" s="74" t="s">
        <v>178</v>
      </c>
      <c r="D288" s="74" t="s">
        <v>172</v>
      </c>
      <c r="E288" s="74">
        <v>1.5</v>
      </c>
      <c r="F288" s="74">
        <v>1.5</v>
      </c>
      <c r="G288" s="74">
        <v>1</v>
      </c>
      <c r="H288" s="74">
        <v>10.5</v>
      </c>
      <c r="I288" s="75">
        <v>6160</v>
      </c>
      <c r="J288" s="75">
        <v>638.70000000000005</v>
      </c>
      <c r="K288" s="75">
        <v>9500</v>
      </c>
      <c r="L288" s="76">
        <f>J288*K288/1000</f>
        <v>6067.65</v>
      </c>
      <c r="M288" s="77">
        <v>0</v>
      </c>
      <c r="N288" s="77">
        <v>0</v>
      </c>
      <c r="O288" s="75">
        <v>0</v>
      </c>
      <c r="P288" s="78">
        <f>+O288*M288/1000</f>
        <v>0</v>
      </c>
    </row>
    <row r="289" spans="1:16" ht="15.75" thickBot="1" x14ac:dyDescent="0.3">
      <c r="A289" s="102">
        <f>+A288+1</f>
        <v>3</v>
      </c>
      <c r="B289" s="230"/>
      <c r="C289" s="104" t="s">
        <v>178</v>
      </c>
      <c r="D289" s="104" t="s">
        <v>172</v>
      </c>
      <c r="E289" s="104">
        <v>1.5</v>
      </c>
      <c r="F289" s="104">
        <v>1.5</v>
      </c>
      <c r="G289" s="104">
        <v>1</v>
      </c>
      <c r="H289" s="104">
        <v>10.5</v>
      </c>
      <c r="I289" s="106">
        <v>6160</v>
      </c>
      <c r="J289" s="106">
        <v>638.70000000000005</v>
      </c>
      <c r="K289" s="106">
        <v>9500</v>
      </c>
      <c r="L289" s="107">
        <f>J289*K289/1000</f>
        <v>6067.65</v>
      </c>
      <c r="M289" s="108">
        <v>0</v>
      </c>
      <c r="N289" s="108">
        <v>0</v>
      </c>
      <c r="O289" s="106">
        <v>0</v>
      </c>
      <c r="P289" s="110">
        <f>+O289*M289/1000</f>
        <v>0</v>
      </c>
    </row>
  </sheetData>
  <mergeCells count="38">
    <mergeCell ref="A71:B71"/>
    <mergeCell ref="A2:P2"/>
    <mergeCell ref="D3:K3"/>
    <mergeCell ref="A6:P6"/>
    <mergeCell ref="A8:B8"/>
    <mergeCell ref="B9:B15"/>
    <mergeCell ref="A16:B16"/>
    <mergeCell ref="B17:B19"/>
    <mergeCell ref="A37:B37"/>
    <mergeCell ref="B38:B40"/>
    <mergeCell ref="A54:B54"/>
    <mergeCell ref="B55:B57"/>
    <mergeCell ref="B178:B180"/>
    <mergeCell ref="B72:B74"/>
    <mergeCell ref="A90:B90"/>
    <mergeCell ref="B91:B93"/>
    <mergeCell ref="A105:B105"/>
    <mergeCell ref="B106:B108"/>
    <mergeCell ref="A123:B123"/>
    <mergeCell ref="B124:B126"/>
    <mergeCell ref="A143:B143"/>
    <mergeCell ref="A162:B162"/>
    <mergeCell ref="B163:B165"/>
    <mergeCell ref="A177:B177"/>
    <mergeCell ref="A193:B193"/>
    <mergeCell ref="B194:B196"/>
    <mergeCell ref="B199:B204"/>
    <mergeCell ref="A224:B224"/>
    <mergeCell ref="A225:A227"/>
    <mergeCell ref="B225:B227"/>
    <mergeCell ref="A286:B286"/>
    <mergeCell ref="B287:B289"/>
    <mergeCell ref="A240:A241"/>
    <mergeCell ref="B240:B241"/>
    <mergeCell ref="A248:B248"/>
    <mergeCell ref="B249:B251"/>
    <mergeCell ref="A265:B265"/>
    <mergeCell ref="B266:B2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2:P289"/>
  <sheetViews>
    <sheetView workbookViewId="0">
      <selection activeCell="A3" sqref="A3"/>
    </sheetView>
  </sheetViews>
  <sheetFormatPr defaultRowHeight="15" x14ac:dyDescent="0.25"/>
  <cols>
    <col min="1" max="1" width="4.7109375" customWidth="1"/>
    <col min="2" max="2" width="31" customWidth="1"/>
    <col min="3" max="3" width="20.140625" customWidth="1"/>
    <col min="4" max="4" width="18.85546875" customWidth="1"/>
    <col min="5" max="6" width="11.85546875" customWidth="1"/>
    <col min="7" max="7" width="8.42578125" customWidth="1"/>
    <col min="8" max="8" width="14" customWidth="1"/>
    <col min="9" max="9" width="13.42578125" bestFit="1" customWidth="1"/>
    <col min="10" max="10" width="13.140625" customWidth="1"/>
    <col min="11" max="11" width="10.28515625" customWidth="1"/>
    <col min="12" max="12" width="13.85546875" customWidth="1"/>
    <col min="13" max="15" width="13.28515625" customWidth="1"/>
    <col min="16" max="16" width="14.85546875" customWidth="1"/>
  </cols>
  <sheetData>
    <row r="2" spans="1:16" ht="29.25" customHeight="1" x14ac:dyDescent="0.25">
      <c r="A2" s="240" t="s">
        <v>1276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75" thickBot="1" x14ac:dyDescent="0.3">
      <c r="A3" s="55"/>
      <c r="B3" s="55"/>
      <c r="C3" s="55"/>
      <c r="D3" s="241"/>
      <c r="E3" s="241"/>
      <c r="F3" s="241"/>
      <c r="G3" s="241"/>
      <c r="H3" s="241"/>
      <c r="I3" s="241"/>
      <c r="J3" s="241"/>
      <c r="K3" s="241"/>
      <c r="L3" s="55"/>
    </row>
    <row r="4" spans="1:16" ht="71.25" thickBot="1" x14ac:dyDescent="0.3">
      <c r="A4" s="56" t="s">
        <v>145</v>
      </c>
      <c r="B4" s="57" t="s">
        <v>461</v>
      </c>
      <c r="C4" s="57" t="s">
        <v>462</v>
      </c>
      <c r="D4" s="57" t="s">
        <v>463</v>
      </c>
      <c r="E4" s="57" t="s">
        <v>464</v>
      </c>
      <c r="F4" s="57" t="s">
        <v>465</v>
      </c>
      <c r="G4" s="57" t="s">
        <v>466</v>
      </c>
      <c r="H4" s="57" t="s">
        <v>467</v>
      </c>
      <c r="I4" s="57" t="s">
        <v>468</v>
      </c>
      <c r="J4" s="57" t="s">
        <v>469</v>
      </c>
      <c r="K4" s="57" t="s">
        <v>470</v>
      </c>
      <c r="L4" s="58" t="s">
        <v>471</v>
      </c>
      <c r="M4" s="57" t="s">
        <v>472</v>
      </c>
      <c r="N4" s="59" t="s">
        <v>473</v>
      </c>
      <c r="O4" s="59" t="s">
        <v>474</v>
      </c>
      <c r="P4" s="60" t="s">
        <v>475</v>
      </c>
    </row>
    <row r="5" spans="1:16" ht="15.75" thickBot="1" x14ac:dyDescent="0.3">
      <c r="A5" s="61">
        <v>1</v>
      </c>
      <c r="B5" s="57">
        <v>2</v>
      </c>
      <c r="C5" s="57">
        <v>3</v>
      </c>
      <c r="D5" s="57">
        <f>+C5+1</f>
        <v>4</v>
      </c>
      <c r="E5" s="57">
        <f t="shared" ref="E5:M5" si="0">+D5+1</f>
        <v>5</v>
      </c>
      <c r="F5" s="57">
        <f t="shared" si="0"/>
        <v>6</v>
      </c>
      <c r="G5" s="57">
        <f t="shared" si="0"/>
        <v>7</v>
      </c>
      <c r="H5" s="57">
        <f t="shared" si="0"/>
        <v>8</v>
      </c>
      <c r="I5" s="57">
        <f>+H5+1</f>
        <v>9</v>
      </c>
      <c r="J5" s="57">
        <f t="shared" si="0"/>
        <v>10</v>
      </c>
      <c r="K5" s="57">
        <f t="shared" si="0"/>
        <v>11</v>
      </c>
      <c r="L5" s="57">
        <f t="shared" si="0"/>
        <v>12</v>
      </c>
      <c r="M5" s="57">
        <f t="shared" si="0"/>
        <v>13</v>
      </c>
      <c r="N5" s="57">
        <f>+M5+1</f>
        <v>14</v>
      </c>
      <c r="O5" s="57">
        <f>+N5+1</f>
        <v>15</v>
      </c>
      <c r="P5" s="59">
        <f>+O5+1</f>
        <v>16</v>
      </c>
    </row>
    <row r="6" spans="1:16" ht="15.75" thickBot="1" x14ac:dyDescent="0.3">
      <c r="A6" s="226" t="s">
        <v>476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</row>
    <row r="7" spans="1:16" ht="15.75" thickBot="1" x14ac:dyDescent="0.3">
      <c r="A7" s="61"/>
      <c r="B7" s="57" t="s">
        <v>108</v>
      </c>
      <c r="C7" s="57" t="s">
        <v>108</v>
      </c>
      <c r="D7" s="57" t="s">
        <v>163</v>
      </c>
      <c r="E7" s="57" t="s">
        <v>163</v>
      </c>
      <c r="F7" s="57" t="s">
        <v>163</v>
      </c>
      <c r="G7" s="57">
        <f>+G8</f>
        <v>7</v>
      </c>
      <c r="H7" s="57" t="s">
        <v>163</v>
      </c>
      <c r="I7" s="62">
        <f t="shared" ref="I7:N7" si="1">+I8</f>
        <v>47740</v>
      </c>
      <c r="J7" s="62">
        <f t="shared" si="1"/>
        <v>5948.25</v>
      </c>
      <c r="K7" s="62">
        <f t="shared" si="1"/>
        <v>68732</v>
      </c>
      <c r="L7" s="62">
        <f t="shared" si="1"/>
        <v>58673.133750000001</v>
      </c>
      <c r="M7" s="63">
        <f t="shared" si="1"/>
        <v>0</v>
      </c>
      <c r="N7" s="64">
        <f t="shared" si="1"/>
        <v>0</v>
      </c>
      <c r="O7" s="64">
        <f>+O8</f>
        <v>0</v>
      </c>
      <c r="P7" s="64">
        <f>+P8</f>
        <v>0</v>
      </c>
    </row>
    <row r="8" spans="1:16" ht="15.75" thickBot="1" x14ac:dyDescent="0.3">
      <c r="A8" s="226" t="s">
        <v>477</v>
      </c>
      <c r="B8" s="227"/>
      <c r="C8" s="57" t="s">
        <v>478</v>
      </c>
      <c r="D8" s="57" t="s">
        <v>163</v>
      </c>
      <c r="E8" s="57" t="s">
        <v>163</v>
      </c>
      <c r="F8" s="57" t="s">
        <v>163</v>
      </c>
      <c r="G8" s="57">
        <f>SUM(G9:G15)</f>
        <v>7</v>
      </c>
      <c r="H8" s="57" t="s">
        <v>163</v>
      </c>
      <c r="I8" s="62">
        <f>SUM(I9:I15)</f>
        <v>47740</v>
      </c>
      <c r="J8" s="62">
        <f t="shared" ref="J8:P8" si="2">SUM(J9:J15)</f>
        <v>5948.25</v>
      </c>
      <c r="K8" s="62">
        <f t="shared" si="2"/>
        <v>68732</v>
      </c>
      <c r="L8" s="62">
        <f t="shared" si="2"/>
        <v>58673.133750000001</v>
      </c>
      <c r="M8" s="62">
        <f t="shared" si="2"/>
        <v>0</v>
      </c>
      <c r="N8" s="62">
        <f t="shared" si="2"/>
        <v>0</v>
      </c>
      <c r="O8" s="62">
        <f t="shared" si="2"/>
        <v>0</v>
      </c>
      <c r="P8" s="64">
        <f t="shared" si="2"/>
        <v>0</v>
      </c>
    </row>
    <row r="9" spans="1:16" x14ac:dyDescent="0.25">
      <c r="A9" s="65">
        <v>1</v>
      </c>
      <c r="B9" s="244" t="s">
        <v>477</v>
      </c>
      <c r="C9" s="66" t="s">
        <v>166</v>
      </c>
      <c r="D9" s="67" t="s">
        <v>479</v>
      </c>
      <c r="E9" s="67">
        <v>1.5</v>
      </c>
      <c r="F9" s="66">
        <v>4.5999999999999996</v>
      </c>
      <c r="G9" s="67">
        <v>1</v>
      </c>
      <c r="H9" s="67">
        <v>15</v>
      </c>
      <c r="I9" s="68">
        <v>6930</v>
      </c>
      <c r="J9" s="68">
        <f t="shared" ref="J9:J15" si="3">+I9*H9/100</f>
        <v>1039.5</v>
      </c>
      <c r="K9" s="68">
        <v>11030</v>
      </c>
      <c r="L9" s="69">
        <f>J9*K9/1000</f>
        <v>11465.684999999999</v>
      </c>
      <c r="M9" s="70">
        <v>0</v>
      </c>
      <c r="N9" s="70">
        <v>0</v>
      </c>
      <c r="O9" s="68">
        <f>+M9*N9/100</f>
        <v>0</v>
      </c>
      <c r="P9" s="71">
        <f>+O9*M9/1000</f>
        <v>0</v>
      </c>
    </row>
    <row r="10" spans="1:16" ht="42.75" x14ac:dyDescent="0.25">
      <c r="A10" s="72">
        <f>+A9+1</f>
        <v>2</v>
      </c>
      <c r="B10" s="245"/>
      <c r="C10" s="73" t="s">
        <v>168</v>
      </c>
      <c r="D10" s="74" t="s">
        <v>480</v>
      </c>
      <c r="E10" s="74">
        <v>1.5</v>
      </c>
      <c r="F10" s="74">
        <v>2.4</v>
      </c>
      <c r="G10" s="74">
        <v>1</v>
      </c>
      <c r="H10" s="74">
        <v>12.3</v>
      </c>
      <c r="I10" s="75">
        <v>6930</v>
      </c>
      <c r="J10" s="75">
        <f t="shared" si="3"/>
        <v>852.39</v>
      </c>
      <c r="K10" s="75">
        <v>9617</v>
      </c>
      <c r="L10" s="76">
        <f t="shared" ref="L10:L15" si="4">J10*K10/1000</f>
        <v>8197.4346299999997</v>
      </c>
      <c r="M10" s="77">
        <v>0</v>
      </c>
      <c r="N10" s="77">
        <v>0</v>
      </c>
      <c r="O10" s="75">
        <f>+M10*N10/100</f>
        <v>0</v>
      </c>
      <c r="P10" s="78">
        <f>+O10*M10/1000</f>
        <v>0</v>
      </c>
    </row>
    <row r="11" spans="1:16" ht="28.5" x14ac:dyDescent="0.25">
      <c r="A11" s="72">
        <f t="shared" ref="A11:A15" si="5">+A10+1</f>
        <v>3</v>
      </c>
      <c r="B11" s="245"/>
      <c r="C11" s="73" t="s">
        <v>168</v>
      </c>
      <c r="D11" s="74" t="s">
        <v>481</v>
      </c>
      <c r="E11" s="74">
        <v>1.5</v>
      </c>
      <c r="F11" s="74">
        <v>2.4</v>
      </c>
      <c r="G11" s="74">
        <v>1</v>
      </c>
      <c r="H11" s="74">
        <v>12.3</v>
      </c>
      <c r="I11" s="75">
        <v>6930</v>
      </c>
      <c r="J11" s="75">
        <f t="shared" si="3"/>
        <v>852.39</v>
      </c>
      <c r="K11" s="75">
        <v>9617</v>
      </c>
      <c r="L11" s="76">
        <f t="shared" si="4"/>
        <v>8197.4346299999997</v>
      </c>
      <c r="M11" s="77">
        <v>0</v>
      </c>
      <c r="N11" s="77">
        <v>0</v>
      </c>
      <c r="O11" s="75">
        <f t="shared" ref="O11:O15" si="6">+M11*N11/100</f>
        <v>0</v>
      </c>
      <c r="P11" s="78">
        <f t="shared" ref="P11:P15" si="7">+O11*M11/1000</f>
        <v>0</v>
      </c>
    </row>
    <row r="12" spans="1:16" ht="28.5" x14ac:dyDescent="0.25">
      <c r="A12" s="72">
        <f t="shared" si="5"/>
        <v>4</v>
      </c>
      <c r="B12" s="245"/>
      <c r="C12" s="73" t="s">
        <v>168</v>
      </c>
      <c r="D12" s="74" t="s">
        <v>481</v>
      </c>
      <c r="E12" s="79">
        <v>1.5</v>
      </c>
      <c r="F12" s="73">
        <v>2</v>
      </c>
      <c r="G12" s="79">
        <v>1</v>
      </c>
      <c r="H12" s="74">
        <v>12.3</v>
      </c>
      <c r="I12" s="75">
        <v>6930</v>
      </c>
      <c r="J12" s="75">
        <f t="shared" si="3"/>
        <v>852.39</v>
      </c>
      <c r="K12" s="75">
        <v>9617</v>
      </c>
      <c r="L12" s="76">
        <f t="shared" si="4"/>
        <v>8197.4346299999997</v>
      </c>
      <c r="M12" s="77">
        <v>0</v>
      </c>
      <c r="N12" s="77">
        <v>0</v>
      </c>
      <c r="O12" s="75">
        <f t="shared" si="6"/>
        <v>0</v>
      </c>
      <c r="P12" s="78">
        <f t="shared" si="7"/>
        <v>0</v>
      </c>
    </row>
    <row r="13" spans="1:16" ht="28.5" x14ac:dyDescent="0.25">
      <c r="A13" s="72">
        <f t="shared" si="5"/>
        <v>5</v>
      </c>
      <c r="B13" s="245"/>
      <c r="C13" s="73" t="s">
        <v>168</v>
      </c>
      <c r="D13" s="74" t="s">
        <v>481</v>
      </c>
      <c r="E13" s="79">
        <v>1.5</v>
      </c>
      <c r="F13" s="73">
        <v>2</v>
      </c>
      <c r="G13" s="79">
        <v>1</v>
      </c>
      <c r="H13" s="74">
        <v>12.3</v>
      </c>
      <c r="I13" s="75">
        <v>6930</v>
      </c>
      <c r="J13" s="75">
        <f t="shared" si="3"/>
        <v>852.39</v>
      </c>
      <c r="K13" s="75">
        <v>9617</v>
      </c>
      <c r="L13" s="76">
        <f t="shared" si="4"/>
        <v>8197.4346299999997</v>
      </c>
      <c r="M13" s="77">
        <v>0</v>
      </c>
      <c r="N13" s="77">
        <v>0</v>
      </c>
      <c r="O13" s="75">
        <f t="shared" si="6"/>
        <v>0</v>
      </c>
      <c r="P13" s="78">
        <f t="shared" si="7"/>
        <v>0</v>
      </c>
    </row>
    <row r="14" spans="1:16" ht="28.5" x14ac:dyDescent="0.25">
      <c r="A14" s="72">
        <f t="shared" si="5"/>
        <v>6</v>
      </c>
      <c r="B14" s="245"/>
      <c r="C14" s="73" t="s">
        <v>168</v>
      </c>
      <c r="D14" s="74" t="s">
        <v>481</v>
      </c>
      <c r="E14" s="79">
        <v>1.5</v>
      </c>
      <c r="F14" s="73">
        <v>2</v>
      </c>
      <c r="G14" s="79">
        <v>1</v>
      </c>
      <c r="H14" s="74">
        <v>12.3</v>
      </c>
      <c r="I14" s="75">
        <v>6930</v>
      </c>
      <c r="J14" s="75">
        <f t="shared" si="3"/>
        <v>852.39</v>
      </c>
      <c r="K14" s="75">
        <v>9617</v>
      </c>
      <c r="L14" s="76">
        <f t="shared" si="4"/>
        <v>8197.4346299999997</v>
      </c>
      <c r="M14" s="77">
        <v>0</v>
      </c>
      <c r="N14" s="77">
        <v>0</v>
      </c>
      <c r="O14" s="75">
        <f t="shared" si="6"/>
        <v>0</v>
      </c>
      <c r="P14" s="78">
        <f t="shared" si="7"/>
        <v>0</v>
      </c>
    </row>
    <row r="15" spans="1:16" ht="15.75" thickBot="1" x14ac:dyDescent="0.3">
      <c r="A15" s="80">
        <f t="shared" si="5"/>
        <v>7</v>
      </c>
      <c r="B15" s="246"/>
      <c r="C15" s="81" t="s">
        <v>171</v>
      </c>
      <c r="D15" s="82" t="s">
        <v>482</v>
      </c>
      <c r="E15" s="82">
        <v>1.5</v>
      </c>
      <c r="F15" s="82">
        <v>1.5</v>
      </c>
      <c r="G15" s="82">
        <v>1</v>
      </c>
      <c r="H15" s="83">
        <v>10.5</v>
      </c>
      <c r="I15" s="84">
        <v>6160</v>
      </c>
      <c r="J15" s="84">
        <f t="shared" si="3"/>
        <v>646.79999999999995</v>
      </c>
      <c r="K15" s="75">
        <v>9617</v>
      </c>
      <c r="L15" s="85">
        <f t="shared" si="4"/>
        <v>6220.2755999999999</v>
      </c>
      <c r="M15" s="86">
        <v>0</v>
      </c>
      <c r="N15" s="86">
        <v>0</v>
      </c>
      <c r="O15" s="84">
        <f t="shared" si="6"/>
        <v>0</v>
      </c>
      <c r="P15" s="87">
        <f t="shared" si="7"/>
        <v>0</v>
      </c>
    </row>
    <row r="16" spans="1:16" ht="15.75" thickBot="1" x14ac:dyDescent="0.3">
      <c r="A16" s="226" t="s">
        <v>483</v>
      </c>
      <c r="B16" s="227"/>
      <c r="C16" s="57" t="s">
        <v>478</v>
      </c>
      <c r="D16" s="57" t="s">
        <v>163</v>
      </c>
      <c r="E16" s="57" t="s">
        <v>163</v>
      </c>
      <c r="F16" s="57" t="s">
        <v>163</v>
      </c>
      <c r="G16" s="57">
        <f>SUM(G17:G36)</f>
        <v>19</v>
      </c>
      <c r="H16" s="57" t="s">
        <v>163</v>
      </c>
      <c r="I16" s="62">
        <f>SUM(I17:I36)</f>
        <v>117810</v>
      </c>
      <c r="J16" s="62">
        <f t="shared" ref="J16:M16" si="8">SUM(J17:J36)</f>
        <v>2690.28</v>
      </c>
      <c r="K16" s="62">
        <f t="shared" si="8"/>
        <v>36100</v>
      </c>
      <c r="L16" s="62">
        <f t="shared" si="8"/>
        <v>23892.576000000001</v>
      </c>
      <c r="M16" s="62">
        <f t="shared" si="8"/>
        <v>41600</v>
      </c>
      <c r="N16" s="62">
        <f>SUM(N17:N36)</f>
        <v>171.5</v>
      </c>
      <c r="O16" s="62">
        <f t="shared" ref="O16:P16" si="9">SUM(O17:O36)</f>
        <v>13777.9</v>
      </c>
      <c r="P16" s="64">
        <f t="shared" si="9"/>
        <v>38203.22</v>
      </c>
    </row>
    <row r="17" spans="1:16" x14ac:dyDescent="0.25">
      <c r="A17" s="88">
        <v>1</v>
      </c>
      <c r="B17" s="228" t="s">
        <v>484</v>
      </c>
      <c r="C17" s="89" t="s">
        <v>175</v>
      </c>
      <c r="D17" s="89" t="s">
        <v>485</v>
      </c>
      <c r="E17" s="89">
        <v>1.5</v>
      </c>
      <c r="F17" s="89">
        <v>3.6</v>
      </c>
      <c r="G17" s="89">
        <v>1</v>
      </c>
      <c r="H17" s="89">
        <v>14</v>
      </c>
      <c r="I17" s="90">
        <v>6930</v>
      </c>
      <c r="J17" s="90">
        <v>970.2</v>
      </c>
      <c r="K17" s="90">
        <v>9200</v>
      </c>
      <c r="L17" s="91">
        <f>J17*K17/1000</f>
        <v>8925.84</v>
      </c>
      <c r="M17" s="92">
        <v>0</v>
      </c>
      <c r="N17" s="92">
        <v>0</v>
      </c>
      <c r="O17" s="90">
        <v>0</v>
      </c>
      <c r="P17" s="93">
        <f>+O17*M17/1000</f>
        <v>0</v>
      </c>
    </row>
    <row r="18" spans="1:16" x14ac:dyDescent="0.25">
      <c r="A18" s="72">
        <f>+A17+1</f>
        <v>2</v>
      </c>
      <c r="B18" s="229"/>
      <c r="C18" s="74" t="s">
        <v>177</v>
      </c>
      <c r="D18" s="82" t="s">
        <v>482</v>
      </c>
      <c r="E18" s="74">
        <v>1.5</v>
      </c>
      <c r="F18" s="74">
        <v>2.4</v>
      </c>
      <c r="G18" s="74">
        <v>1</v>
      </c>
      <c r="H18" s="74">
        <v>13.8</v>
      </c>
      <c r="I18" s="75">
        <v>6160</v>
      </c>
      <c r="J18" s="75">
        <v>850.08</v>
      </c>
      <c r="K18" s="75">
        <v>9200</v>
      </c>
      <c r="L18" s="76">
        <f t="shared" ref="L18:L35" si="10">J18*K18/1000</f>
        <v>7820.7359999999999</v>
      </c>
      <c r="M18" s="77">
        <v>0</v>
      </c>
      <c r="N18" s="77">
        <v>0</v>
      </c>
      <c r="O18" s="75">
        <v>0</v>
      </c>
      <c r="P18" s="78">
        <f>+O18*M18/1000</f>
        <v>0</v>
      </c>
    </row>
    <row r="19" spans="1:16" x14ac:dyDescent="0.25">
      <c r="A19" s="72">
        <f t="shared" ref="A19:A36" si="11">+A18+1</f>
        <v>3</v>
      </c>
      <c r="B19" s="229"/>
      <c r="C19" s="74" t="s">
        <v>178</v>
      </c>
      <c r="D19" s="82" t="s">
        <v>482</v>
      </c>
      <c r="E19" s="74">
        <v>1.5</v>
      </c>
      <c r="F19" s="74">
        <v>1.5</v>
      </c>
      <c r="G19" s="74">
        <v>1</v>
      </c>
      <c r="H19" s="74">
        <v>9.5</v>
      </c>
      <c r="I19" s="75">
        <v>6160</v>
      </c>
      <c r="J19" s="75">
        <v>0</v>
      </c>
      <c r="K19" s="75">
        <v>0</v>
      </c>
      <c r="L19" s="76">
        <f t="shared" si="10"/>
        <v>0</v>
      </c>
      <c r="M19" s="77">
        <v>2800</v>
      </c>
      <c r="N19" s="77">
        <v>10.4</v>
      </c>
      <c r="O19" s="75">
        <v>845</v>
      </c>
      <c r="P19" s="78">
        <f t="shared" ref="P19:P35" si="12">+O19*M19/1000</f>
        <v>2366</v>
      </c>
    </row>
    <row r="20" spans="1:16" x14ac:dyDescent="0.25">
      <c r="A20" s="72">
        <f t="shared" si="11"/>
        <v>4</v>
      </c>
      <c r="B20" s="79" t="s">
        <v>486</v>
      </c>
      <c r="C20" s="79" t="s">
        <v>178</v>
      </c>
      <c r="D20" s="82" t="s">
        <v>482</v>
      </c>
      <c r="E20" s="79">
        <v>1.5</v>
      </c>
      <c r="F20" s="79">
        <v>1.5</v>
      </c>
      <c r="G20" s="79">
        <v>1</v>
      </c>
      <c r="H20" s="74">
        <v>9.5</v>
      </c>
      <c r="I20" s="75">
        <v>6160</v>
      </c>
      <c r="J20" s="75">
        <v>0</v>
      </c>
      <c r="K20" s="75">
        <v>0</v>
      </c>
      <c r="L20" s="76">
        <f t="shared" si="10"/>
        <v>0</v>
      </c>
      <c r="M20" s="77">
        <v>2800</v>
      </c>
      <c r="N20" s="77">
        <v>10.4</v>
      </c>
      <c r="O20" s="75">
        <v>900</v>
      </c>
      <c r="P20" s="78">
        <f t="shared" si="12"/>
        <v>2520</v>
      </c>
    </row>
    <row r="21" spans="1:16" x14ac:dyDescent="0.25">
      <c r="A21" s="72">
        <f t="shared" si="11"/>
        <v>5</v>
      </c>
      <c r="B21" s="79" t="s">
        <v>487</v>
      </c>
      <c r="C21" s="79" t="s">
        <v>181</v>
      </c>
      <c r="D21" s="82" t="s">
        <v>482</v>
      </c>
      <c r="E21" s="79">
        <v>1.5</v>
      </c>
      <c r="F21" s="79">
        <v>1.5</v>
      </c>
      <c r="G21" s="79">
        <v>1</v>
      </c>
      <c r="H21" s="74">
        <v>6.5</v>
      </c>
      <c r="I21" s="75">
        <v>6160</v>
      </c>
      <c r="J21" s="75">
        <v>0</v>
      </c>
      <c r="K21" s="75">
        <v>0</v>
      </c>
      <c r="L21" s="76">
        <f t="shared" si="10"/>
        <v>0</v>
      </c>
      <c r="M21" s="77">
        <v>2800</v>
      </c>
      <c r="N21" s="77">
        <v>8</v>
      </c>
      <c r="O21" s="75">
        <v>600</v>
      </c>
      <c r="P21" s="78">
        <f t="shared" si="12"/>
        <v>1680</v>
      </c>
    </row>
    <row r="22" spans="1:16" x14ac:dyDescent="0.25">
      <c r="A22" s="72">
        <f t="shared" si="11"/>
        <v>6</v>
      </c>
      <c r="B22" s="79" t="s">
        <v>487</v>
      </c>
      <c r="C22" s="79" t="s">
        <v>182</v>
      </c>
      <c r="D22" s="82" t="s">
        <v>482</v>
      </c>
      <c r="E22" s="79">
        <v>0</v>
      </c>
      <c r="F22" s="79">
        <v>1.6</v>
      </c>
      <c r="G22" s="79">
        <v>0</v>
      </c>
      <c r="H22" s="74">
        <v>0</v>
      </c>
      <c r="I22" s="75">
        <v>0</v>
      </c>
      <c r="J22" s="75">
        <f>+I22*H22/100</f>
        <v>0</v>
      </c>
      <c r="K22" s="75">
        <v>0</v>
      </c>
      <c r="L22" s="76">
        <f t="shared" si="10"/>
        <v>0</v>
      </c>
      <c r="M22" s="77">
        <v>0</v>
      </c>
      <c r="N22" s="77">
        <v>0</v>
      </c>
      <c r="O22" s="75">
        <v>0</v>
      </c>
      <c r="P22" s="78">
        <f t="shared" si="12"/>
        <v>0</v>
      </c>
    </row>
    <row r="23" spans="1:16" x14ac:dyDescent="0.25">
      <c r="A23" s="72">
        <f t="shared" si="11"/>
        <v>7</v>
      </c>
      <c r="B23" s="79" t="s">
        <v>488</v>
      </c>
      <c r="C23" s="79" t="s">
        <v>184</v>
      </c>
      <c r="D23" s="82" t="s">
        <v>482</v>
      </c>
      <c r="E23" s="79">
        <v>1.5</v>
      </c>
      <c r="F23" s="94">
        <v>2</v>
      </c>
      <c r="G23" s="79">
        <v>1</v>
      </c>
      <c r="H23" s="74">
        <v>12.3</v>
      </c>
      <c r="I23" s="75">
        <v>6160</v>
      </c>
      <c r="J23" s="75">
        <v>0</v>
      </c>
      <c r="K23" s="75">
        <v>0</v>
      </c>
      <c r="L23" s="76">
        <f t="shared" si="10"/>
        <v>0</v>
      </c>
      <c r="M23" s="77">
        <v>2800</v>
      </c>
      <c r="N23" s="77">
        <v>12</v>
      </c>
      <c r="O23" s="75">
        <v>1735</v>
      </c>
      <c r="P23" s="78">
        <f t="shared" si="12"/>
        <v>4858</v>
      </c>
    </row>
    <row r="24" spans="1:16" x14ac:dyDescent="0.25">
      <c r="A24" s="72">
        <f t="shared" si="11"/>
        <v>8</v>
      </c>
      <c r="B24" s="79" t="s">
        <v>489</v>
      </c>
      <c r="C24" s="79" t="s">
        <v>186</v>
      </c>
      <c r="D24" s="82" t="s">
        <v>482</v>
      </c>
      <c r="E24" s="79">
        <v>1.5</v>
      </c>
      <c r="F24" s="79">
        <v>1.5</v>
      </c>
      <c r="G24" s="79">
        <v>1</v>
      </c>
      <c r="H24" s="74">
        <v>9.3000000000000007</v>
      </c>
      <c r="I24" s="75">
        <v>6160</v>
      </c>
      <c r="J24" s="75">
        <v>0</v>
      </c>
      <c r="K24" s="75">
        <v>0</v>
      </c>
      <c r="L24" s="76">
        <f t="shared" si="10"/>
        <v>0</v>
      </c>
      <c r="M24" s="77">
        <v>2800</v>
      </c>
      <c r="N24" s="77">
        <v>10.199999999999999</v>
      </c>
      <c r="O24" s="75">
        <v>605</v>
      </c>
      <c r="P24" s="78">
        <f t="shared" si="12"/>
        <v>1694</v>
      </c>
    </row>
    <row r="25" spans="1:16" x14ac:dyDescent="0.25">
      <c r="A25" s="72">
        <f t="shared" si="11"/>
        <v>9</v>
      </c>
      <c r="B25" s="79" t="s">
        <v>490</v>
      </c>
      <c r="C25" s="79" t="s">
        <v>186</v>
      </c>
      <c r="D25" s="82" t="s">
        <v>482</v>
      </c>
      <c r="E25" s="79">
        <v>1.5</v>
      </c>
      <c r="F25" s="79">
        <v>1.5</v>
      </c>
      <c r="G25" s="79">
        <v>1</v>
      </c>
      <c r="H25" s="74">
        <v>9.3000000000000007</v>
      </c>
      <c r="I25" s="75">
        <v>6160</v>
      </c>
      <c r="J25" s="75">
        <v>0</v>
      </c>
      <c r="K25" s="75">
        <v>0</v>
      </c>
      <c r="L25" s="76">
        <f t="shared" si="10"/>
        <v>0</v>
      </c>
      <c r="M25" s="77">
        <v>2700</v>
      </c>
      <c r="N25" s="77">
        <v>15</v>
      </c>
      <c r="O25" s="75">
        <v>661</v>
      </c>
      <c r="P25" s="78">
        <f t="shared" si="12"/>
        <v>1784.7</v>
      </c>
    </row>
    <row r="26" spans="1:16" x14ac:dyDescent="0.25">
      <c r="A26" s="72">
        <f t="shared" si="11"/>
        <v>10</v>
      </c>
      <c r="B26" s="79" t="s">
        <v>491</v>
      </c>
      <c r="C26" s="79" t="s">
        <v>186</v>
      </c>
      <c r="D26" s="82" t="s">
        <v>482</v>
      </c>
      <c r="E26" s="79">
        <v>1.5</v>
      </c>
      <c r="F26" s="79">
        <v>1.5</v>
      </c>
      <c r="G26" s="79">
        <v>1</v>
      </c>
      <c r="H26" s="74">
        <v>8</v>
      </c>
      <c r="I26" s="75">
        <v>6160</v>
      </c>
      <c r="J26" s="75">
        <v>0</v>
      </c>
      <c r="K26" s="75">
        <v>0</v>
      </c>
      <c r="L26" s="76">
        <f t="shared" si="10"/>
        <v>0</v>
      </c>
      <c r="M26" s="77">
        <v>2800</v>
      </c>
      <c r="N26" s="77">
        <v>12</v>
      </c>
      <c r="O26" s="75">
        <v>835</v>
      </c>
      <c r="P26" s="78">
        <f t="shared" si="12"/>
        <v>2338</v>
      </c>
    </row>
    <row r="27" spans="1:16" x14ac:dyDescent="0.25">
      <c r="A27" s="72">
        <f t="shared" si="11"/>
        <v>11</v>
      </c>
      <c r="B27" s="79" t="s">
        <v>492</v>
      </c>
      <c r="C27" s="79" t="s">
        <v>182</v>
      </c>
      <c r="D27" s="82" t="s">
        <v>482</v>
      </c>
      <c r="E27" s="79">
        <v>1.5</v>
      </c>
      <c r="F27" s="79">
        <v>1.6</v>
      </c>
      <c r="G27" s="79">
        <v>1</v>
      </c>
      <c r="H27" s="74">
        <v>8</v>
      </c>
      <c r="I27" s="75">
        <v>6160</v>
      </c>
      <c r="J27" s="75">
        <v>0</v>
      </c>
      <c r="K27" s="75">
        <v>0</v>
      </c>
      <c r="L27" s="76">
        <f t="shared" si="10"/>
        <v>0</v>
      </c>
      <c r="M27" s="77">
        <v>2600</v>
      </c>
      <c r="N27" s="77">
        <v>15.5</v>
      </c>
      <c r="O27" s="75">
        <v>1034</v>
      </c>
      <c r="P27" s="78">
        <f t="shared" si="12"/>
        <v>2688.4</v>
      </c>
    </row>
    <row r="28" spans="1:16" x14ac:dyDescent="0.25">
      <c r="A28" s="72">
        <f t="shared" si="11"/>
        <v>12</v>
      </c>
      <c r="B28" s="79" t="s">
        <v>493</v>
      </c>
      <c r="C28" s="79" t="s">
        <v>186</v>
      </c>
      <c r="D28" s="82" t="s">
        <v>482</v>
      </c>
      <c r="E28" s="79">
        <v>1.5</v>
      </c>
      <c r="F28" s="79">
        <v>1.5</v>
      </c>
      <c r="G28" s="79">
        <v>1</v>
      </c>
      <c r="H28" s="74">
        <v>8</v>
      </c>
      <c r="I28" s="75">
        <v>6160</v>
      </c>
      <c r="J28" s="75">
        <v>570</v>
      </c>
      <c r="K28" s="75">
        <v>6800</v>
      </c>
      <c r="L28" s="76">
        <f t="shared" si="10"/>
        <v>3876</v>
      </c>
      <c r="M28" s="77">
        <v>0</v>
      </c>
      <c r="N28" s="77">
        <v>0</v>
      </c>
      <c r="O28" s="75">
        <v>0</v>
      </c>
      <c r="P28" s="78">
        <f t="shared" si="12"/>
        <v>0</v>
      </c>
    </row>
    <row r="29" spans="1:16" x14ac:dyDescent="0.25">
      <c r="A29" s="72">
        <f t="shared" si="11"/>
        <v>13</v>
      </c>
      <c r="B29" s="79" t="s">
        <v>494</v>
      </c>
      <c r="C29" s="79" t="s">
        <v>186</v>
      </c>
      <c r="D29" s="82" t="s">
        <v>482</v>
      </c>
      <c r="E29" s="79">
        <v>1.5</v>
      </c>
      <c r="F29" s="79">
        <v>1.5</v>
      </c>
      <c r="G29" s="79">
        <v>1</v>
      </c>
      <c r="H29" s="74">
        <v>9.3000000000000007</v>
      </c>
      <c r="I29" s="75">
        <v>6160</v>
      </c>
      <c r="J29" s="75">
        <v>0</v>
      </c>
      <c r="K29" s="75">
        <v>0</v>
      </c>
      <c r="L29" s="76">
        <f t="shared" si="10"/>
        <v>0</v>
      </c>
      <c r="M29" s="77">
        <v>2800</v>
      </c>
      <c r="N29" s="77">
        <v>15</v>
      </c>
      <c r="O29" s="75">
        <v>630</v>
      </c>
      <c r="P29" s="78">
        <f t="shared" si="12"/>
        <v>1764</v>
      </c>
    </row>
    <row r="30" spans="1:16" x14ac:dyDescent="0.25">
      <c r="A30" s="72">
        <f t="shared" si="11"/>
        <v>14</v>
      </c>
      <c r="B30" s="79" t="s">
        <v>495</v>
      </c>
      <c r="C30" s="79" t="s">
        <v>186</v>
      </c>
      <c r="D30" s="82" t="s">
        <v>482</v>
      </c>
      <c r="E30" s="79">
        <v>1.5</v>
      </c>
      <c r="F30" s="79">
        <v>1.5</v>
      </c>
      <c r="G30" s="79">
        <v>1</v>
      </c>
      <c r="H30" s="74">
        <v>9.3000000000000007</v>
      </c>
      <c r="I30" s="75">
        <v>6160</v>
      </c>
      <c r="J30" s="75">
        <v>0</v>
      </c>
      <c r="K30" s="75">
        <v>0</v>
      </c>
      <c r="L30" s="76">
        <f t="shared" si="10"/>
        <v>0</v>
      </c>
      <c r="M30" s="77">
        <v>2800</v>
      </c>
      <c r="N30" s="77">
        <v>10.199999999999999</v>
      </c>
      <c r="O30" s="75">
        <v>575.9</v>
      </c>
      <c r="P30" s="78">
        <f t="shared" si="12"/>
        <v>1612.52</v>
      </c>
    </row>
    <row r="31" spans="1:16" x14ac:dyDescent="0.25">
      <c r="A31" s="72">
        <f t="shared" si="11"/>
        <v>15</v>
      </c>
      <c r="B31" s="79" t="s">
        <v>496</v>
      </c>
      <c r="C31" s="79" t="s">
        <v>182</v>
      </c>
      <c r="D31" s="82" t="s">
        <v>482</v>
      </c>
      <c r="E31" s="79">
        <v>1.5</v>
      </c>
      <c r="F31" s="79">
        <v>1.6</v>
      </c>
      <c r="G31" s="79">
        <v>1</v>
      </c>
      <c r="H31" s="74">
        <v>8</v>
      </c>
      <c r="I31" s="75">
        <v>6160</v>
      </c>
      <c r="J31" s="75">
        <v>0</v>
      </c>
      <c r="K31" s="75">
        <v>0</v>
      </c>
      <c r="L31" s="76">
        <f t="shared" si="10"/>
        <v>0</v>
      </c>
      <c r="M31" s="77">
        <v>2800</v>
      </c>
      <c r="N31" s="77">
        <v>8.8000000000000007</v>
      </c>
      <c r="O31" s="75">
        <v>1193</v>
      </c>
      <c r="P31" s="78">
        <f t="shared" si="12"/>
        <v>3340.4</v>
      </c>
    </row>
    <row r="32" spans="1:16" x14ac:dyDescent="0.25">
      <c r="A32" s="72">
        <f t="shared" si="11"/>
        <v>16</v>
      </c>
      <c r="B32" s="79" t="s">
        <v>497</v>
      </c>
      <c r="C32" s="79" t="s">
        <v>186</v>
      </c>
      <c r="D32" s="82" t="s">
        <v>482</v>
      </c>
      <c r="E32" s="79">
        <v>1.5</v>
      </c>
      <c r="F32" s="79">
        <v>1.5</v>
      </c>
      <c r="G32" s="79">
        <v>1</v>
      </c>
      <c r="H32" s="74">
        <v>9.3000000000000007</v>
      </c>
      <c r="I32" s="75">
        <v>6160</v>
      </c>
      <c r="J32" s="75">
        <v>0</v>
      </c>
      <c r="K32" s="75">
        <v>0</v>
      </c>
      <c r="L32" s="76">
        <f t="shared" si="10"/>
        <v>0</v>
      </c>
      <c r="M32" s="77">
        <v>2800</v>
      </c>
      <c r="N32" s="77">
        <v>10.199999999999999</v>
      </c>
      <c r="O32" s="75">
        <v>1320</v>
      </c>
      <c r="P32" s="78">
        <f t="shared" si="12"/>
        <v>3696</v>
      </c>
    </row>
    <row r="33" spans="1:16" x14ac:dyDescent="0.25">
      <c r="A33" s="72">
        <f t="shared" si="11"/>
        <v>17</v>
      </c>
      <c r="B33" s="79" t="s">
        <v>498</v>
      </c>
      <c r="C33" s="79" t="s">
        <v>178</v>
      </c>
      <c r="D33" s="82" t="s">
        <v>482</v>
      </c>
      <c r="E33" s="79">
        <v>1.5</v>
      </c>
      <c r="F33" s="79">
        <v>1.8</v>
      </c>
      <c r="G33" s="79">
        <v>1</v>
      </c>
      <c r="H33" s="74">
        <v>8.5</v>
      </c>
      <c r="I33" s="75">
        <v>6160</v>
      </c>
      <c r="J33" s="75">
        <v>0</v>
      </c>
      <c r="K33" s="75">
        <v>0</v>
      </c>
      <c r="L33" s="76">
        <f t="shared" si="10"/>
        <v>0</v>
      </c>
      <c r="M33" s="77">
        <v>2700</v>
      </c>
      <c r="N33" s="77">
        <v>10</v>
      </c>
      <c r="O33" s="75">
        <v>1020</v>
      </c>
      <c r="P33" s="78">
        <f t="shared" si="12"/>
        <v>2754</v>
      </c>
    </row>
    <row r="34" spans="1:16" x14ac:dyDescent="0.25">
      <c r="A34" s="72">
        <f t="shared" si="11"/>
        <v>18</v>
      </c>
      <c r="B34" s="79" t="s">
        <v>499</v>
      </c>
      <c r="C34" s="79" t="s">
        <v>182</v>
      </c>
      <c r="D34" s="82" t="s">
        <v>482</v>
      </c>
      <c r="E34" s="79">
        <v>1.5</v>
      </c>
      <c r="F34" s="79">
        <v>1.6</v>
      </c>
      <c r="G34" s="79">
        <v>1</v>
      </c>
      <c r="H34" s="74">
        <v>8</v>
      </c>
      <c r="I34" s="75">
        <v>6160</v>
      </c>
      <c r="J34" s="75">
        <v>0</v>
      </c>
      <c r="K34" s="75">
        <v>0</v>
      </c>
      <c r="L34" s="76">
        <f t="shared" si="10"/>
        <v>0</v>
      </c>
      <c r="M34" s="77">
        <v>2800</v>
      </c>
      <c r="N34" s="77">
        <v>8.8000000000000007</v>
      </c>
      <c r="O34" s="75">
        <v>900</v>
      </c>
      <c r="P34" s="78">
        <f t="shared" si="12"/>
        <v>2520</v>
      </c>
    </row>
    <row r="35" spans="1:16" x14ac:dyDescent="0.25">
      <c r="A35" s="72">
        <f t="shared" si="11"/>
        <v>19</v>
      </c>
      <c r="B35" s="79" t="s">
        <v>500</v>
      </c>
      <c r="C35" s="79" t="s">
        <v>186</v>
      </c>
      <c r="D35" s="82" t="s">
        <v>482</v>
      </c>
      <c r="E35" s="79">
        <v>1.5</v>
      </c>
      <c r="F35" s="79">
        <v>1.5</v>
      </c>
      <c r="G35" s="79">
        <v>1</v>
      </c>
      <c r="H35" s="74">
        <v>9.3000000000000007</v>
      </c>
      <c r="I35" s="75">
        <v>6160</v>
      </c>
      <c r="J35" s="75">
        <v>0</v>
      </c>
      <c r="K35" s="75">
        <v>0</v>
      </c>
      <c r="L35" s="76">
        <f t="shared" si="10"/>
        <v>0</v>
      </c>
      <c r="M35" s="77">
        <v>2800</v>
      </c>
      <c r="N35" s="77">
        <v>15</v>
      </c>
      <c r="O35" s="75">
        <v>924</v>
      </c>
      <c r="P35" s="78">
        <f t="shared" si="12"/>
        <v>2587.1999999999998</v>
      </c>
    </row>
    <row r="36" spans="1:16" ht="15.75" thickBot="1" x14ac:dyDescent="0.3">
      <c r="A36" s="72">
        <f t="shared" si="11"/>
        <v>20</v>
      </c>
      <c r="B36" s="79" t="s">
        <v>501</v>
      </c>
      <c r="C36" s="79" t="s">
        <v>186</v>
      </c>
      <c r="D36" s="82" t="s">
        <v>482</v>
      </c>
      <c r="E36" s="79">
        <v>1.5</v>
      </c>
      <c r="F36" s="79">
        <v>1.5</v>
      </c>
      <c r="G36" s="79">
        <v>1</v>
      </c>
      <c r="H36" s="74">
        <v>9.3000000000000007</v>
      </c>
      <c r="I36" s="75">
        <v>6160</v>
      </c>
      <c r="J36" s="75">
        <v>300</v>
      </c>
      <c r="K36" s="75">
        <v>10900</v>
      </c>
      <c r="L36" s="76">
        <f>J36*K36/1000</f>
        <v>3270</v>
      </c>
      <c r="M36" s="77">
        <v>0</v>
      </c>
      <c r="N36" s="77">
        <v>0</v>
      </c>
      <c r="O36" s="75">
        <v>0</v>
      </c>
      <c r="P36" s="78">
        <f>+O36*M36/1000</f>
        <v>0</v>
      </c>
    </row>
    <row r="37" spans="1:16" ht="15.75" thickBot="1" x14ac:dyDescent="0.3">
      <c r="A37" s="226" t="s">
        <v>199</v>
      </c>
      <c r="B37" s="227"/>
      <c r="C37" s="95" t="s">
        <v>478</v>
      </c>
      <c r="D37" s="95" t="s">
        <v>163</v>
      </c>
      <c r="E37" s="95" t="s">
        <v>163</v>
      </c>
      <c r="F37" s="95" t="s">
        <v>163</v>
      </c>
      <c r="G37" s="95">
        <f>SUM(G38:G53)</f>
        <v>14</v>
      </c>
      <c r="H37" s="95" t="s">
        <v>163</v>
      </c>
      <c r="I37" s="96">
        <f t="shared" ref="I37:N37" si="13">SUM(I38:I53)</f>
        <v>55440</v>
      </c>
      <c r="J37" s="96">
        <f t="shared" si="13"/>
        <v>5643.0000000000009</v>
      </c>
      <c r="K37" s="96">
        <f t="shared" si="13"/>
        <v>98710</v>
      </c>
      <c r="L37" s="97">
        <f t="shared" si="13"/>
        <v>40953.924000000014</v>
      </c>
      <c r="M37" s="97">
        <f t="shared" si="13"/>
        <v>28800</v>
      </c>
      <c r="N37" s="98">
        <f t="shared" si="13"/>
        <v>123.74999999999997</v>
      </c>
      <c r="O37" s="96">
        <f>SUM(O38:O53)</f>
        <v>10933.9</v>
      </c>
      <c r="P37" s="98">
        <f>SUM(P38:P53)</f>
        <v>24789.360000000001</v>
      </c>
    </row>
    <row r="38" spans="1:16" x14ac:dyDescent="0.25">
      <c r="A38" s="65">
        <v>1</v>
      </c>
      <c r="B38" s="239" t="s">
        <v>502</v>
      </c>
      <c r="C38" s="67" t="s">
        <v>201</v>
      </c>
      <c r="D38" s="67" t="s">
        <v>485</v>
      </c>
      <c r="E38" s="67">
        <v>1.5</v>
      </c>
      <c r="F38" s="67">
        <v>2.4</v>
      </c>
      <c r="G38" s="67">
        <v>1</v>
      </c>
      <c r="H38" s="67">
        <v>18</v>
      </c>
      <c r="I38" s="99">
        <v>3960</v>
      </c>
      <c r="J38" s="68">
        <f t="shared" ref="J38:J53" si="14">H38*I38/100</f>
        <v>712.8</v>
      </c>
      <c r="K38" s="68">
        <v>9070</v>
      </c>
      <c r="L38" s="69">
        <f>J38*K38/1000</f>
        <v>6465.0959999999995</v>
      </c>
      <c r="M38" s="70">
        <v>0</v>
      </c>
      <c r="N38" s="70">
        <v>0</v>
      </c>
      <c r="O38" s="68">
        <v>0</v>
      </c>
      <c r="P38" s="71">
        <f>+O38*M38/1000</f>
        <v>0</v>
      </c>
    </row>
    <row r="39" spans="1:16" x14ac:dyDescent="0.25">
      <c r="A39" s="72">
        <f>+A38+1</f>
        <v>2</v>
      </c>
      <c r="B39" s="229"/>
      <c r="C39" s="74" t="s">
        <v>202</v>
      </c>
      <c r="D39" s="82" t="s">
        <v>482</v>
      </c>
      <c r="E39" s="74">
        <v>1.5</v>
      </c>
      <c r="F39" s="74">
        <v>1.5</v>
      </c>
      <c r="G39" s="74">
        <v>1</v>
      </c>
      <c r="H39" s="74">
        <v>12</v>
      </c>
      <c r="I39" s="100">
        <v>3960</v>
      </c>
      <c r="J39" s="75">
        <f t="shared" si="14"/>
        <v>475.2</v>
      </c>
      <c r="K39" s="75">
        <v>9070</v>
      </c>
      <c r="L39" s="76">
        <f t="shared" ref="L39:L53" si="15">J39*K39/1000</f>
        <v>4310.0640000000003</v>
      </c>
      <c r="M39" s="77">
        <v>0</v>
      </c>
      <c r="N39" s="77">
        <v>0</v>
      </c>
      <c r="O39" s="75">
        <v>0</v>
      </c>
      <c r="P39" s="78">
        <f>+O39*M39/1000</f>
        <v>0</v>
      </c>
    </row>
    <row r="40" spans="1:16" x14ac:dyDescent="0.25">
      <c r="A40" s="72">
        <v>3</v>
      </c>
      <c r="B40" s="229"/>
      <c r="C40" s="74" t="s">
        <v>202</v>
      </c>
      <c r="D40" s="82" t="s">
        <v>482</v>
      </c>
      <c r="E40" s="74">
        <v>1.5</v>
      </c>
      <c r="F40" s="74">
        <v>1.5</v>
      </c>
      <c r="G40" s="74">
        <v>1</v>
      </c>
      <c r="H40" s="74">
        <v>12</v>
      </c>
      <c r="I40" s="100">
        <v>3960</v>
      </c>
      <c r="J40" s="75">
        <f t="shared" si="14"/>
        <v>475.2</v>
      </c>
      <c r="K40" s="75">
        <v>9070</v>
      </c>
      <c r="L40" s="76">
        <f t="shared" si="15"/>
        <v>4310.0640000000003</v>
      </c>
      <c r="M40" s="77">
        <v>2400</v>
      </c>
      <c r="N40" s="101">
        <f>H40*1.1</f>
        <v>13.200000000000001</v>
      </c>
      <c r="O40" s="75">
        <v>845</v>
      </c>
      <c r="P40" s="78">
        <f t="shared" ref="P40:P53" si="16">+O40*M40/1000</f>
        <v>2028</v>
      </c>
    </row>
    <row r="41" spans="1:16" x14ac:dyDescent="0.25">
      <c r="A41" s="72">
        <v>4</v>
      </c>
      <c r="B41" s="79" t="s">
        <v>204</v>
      </c>
      <c r="C41" s="74" t="s">
        <v>202</v>
      </c>
      <c r="D41" s="82" t="s">
        <v>482</v>
      </c>
      <c r="E41" s="74">
        <v>1.5</v>
      </c>
      <c r="F41" s="74">
        <v>1.5</v>
      </c>
      <c r="G41" s="74">
        <v>1</v>
      </c>
      <c r="H41" s="74">
        <v>12</v>
      </c>
      <c r="I41" s="100">
        <v>3960</v>
      </c>
      <c r="J41" s="75">
        <f t="shared" si="14"/>
        <v>475.2</v>
      </c>
      <c r="K41" s="75">
        <v>6500</v>
      </c>
      <c r="L41" s="76">
        <f t="shared" si="15"/>
        <v>3088.8</v>
      </c>
      <c r="M41" s="77">
        <v>2400</v>
      </c>
      <c r="N41" s="101">
        <f t="shared" ref="N41:N53" si="17">H41*1.1</f>
        <v>13.200000000000001</v>
      </c>
      <c r="O41" s="75">
        <v>900</v>
      </c>
      <c r="P41" s="78">
        <f t="shared" si="16"/>
        <v>2160</v>
      </c>
    </row>
    <row r="42" spans="1:16" x14ac:dyDescent="0.25">
      <c r="A42" s="72">
        <v>5</v>
      </c>
      <c r="B42" s="79" t="s">
        <v>205</v>
      </c>
      <c r="C42" s="79" t="s">
        <v>206</v>
      </c>
      <c r="D42" s="82" t="s">
        <v>482</v>
      </c>
      <c r="E42" s="79">
        <v>1.5</v>
      </c>
      <c r="F42" s="79">
        <v>1.5</v>
      </c>
      <c r="G42" s="79">
        <v>1</v>
      </c>
      <c r="H42" s="74">
        <v>8.5</v>
      </c>
      <c r="I42" s="100">
        <v>3960</v>
      </c>
      <c r="J42" s="75">
        <f t="shared" si="14"/>
        <v>336.6</v>
      </c>
      <c r="K42" s="75">
        <v>6500</v>
      </c>
      <c r="L42" s="76">
        <f t="shared" si="15"/>
        <v>2187.9</v>
      </c>
      <c r="M42" s="77">
        <v>2400</v>
      </c>
      <c r="N42" s="101">
        <f t="shared" si="17"/>
        <v>9.3500000000000014</v>
      </c>
      <c r="O42" s="75">
        <v>600</v>
      </c>
      <c r="P42" s="78">
        <f t="shared" si="16"/>
        <v>1440</v>
      </c>
    </row>
    <row r="43" spans="1:16" x14ac:dyDescent="0.25">
      <c r="A43" s="72">
        <f t="shared" ref="A43:A53" si="18">+A42+1</f>
        <v>6</v>
      </c>
      <c r="B43" s="79" t="s">
        <v>207</v>
      </c>
      <c r="C43" s="79"/>
      <c r="D43" s="82" t="s">
        <v>482</v>
      </c>
      <c r="E43" s="79">
        <v>0</v>
      </c>
      <c r="F43" s="79">
        <v>0</v>
      </c>
      <c r="G43" s="79">
        <v>0</v>
      </c>
      <c r="H43" s="74">
        <v>0</v>
      </c>
      <c r="I43" s="100">
        <v>0</v>
      </c>
      <c r="J43" s="75">
        <f t="shared" si="14"/>
        <v>0</v>
      </c>
      <c r="K43" s="75">
        <v>0</v>
      </c>
      <c r="L43" s="76">
        <f t="shared" si="15"/>
        <v>0</v>
      </c>
      <c r="M43" s="77">
        <v>0</v>
      </c>
      <c r="N43" s="101">
        <f t="shared" si="17"/>
        <v>0</v>
      </c>
      <c r="O43" s="75">
        <v>0</v>
      </c>
      <c r="P43" s="78">
        <f t="shared" si="16"/>
        <v>0</v>
      </c>
    </row>
    <row r="44" spans="1:16" x14ac:dyDescent="0.25">
      <c r="A44" s="72">
        <f t="shared" si="18"/>
        <v>7</v>
      </c>
      <c r="B44" s="79" t="s">
        <v>208</v>
      </c>
      <c r="C44" s="79" t="s">
        <v>206</v>
      </c>
      <c r="D44" s="82" t="s">
        <v>482</v>
      </c>
      <c r="E44" s="79">
        <v>1.5</v>
      </c>
      <c r="F44" s="94">
        <v>1.5</v>
      </c>
      <c r="G44" s="79">
        <v>1</v>
      </c>
      <c r="H44" s="74">
        <v>8.5</v>
      </c>
      <c r="I44" s="100">
        <v>3960</v>
      </c>
      <c r="J44" s="75">
        <f t="shared" si="14"/>
        <v>336.6</v>
      </c>
      <c r="K44" s="75">
        <v>6500</v>
      </c>
      <c r="L44" s="76">
        <f t="shared" si="15"/>
        <v>2187.9</v>
      </c>
      <c r="M44" s="77">
        <v>2400</v>
      </c>
      <c r="N44" s="101">
        <f t="shared" si="17"/>
        <v>9.3500000000000014</v>
      </c>
      <c r="O44" s="75">
        <v>1735</v>
      </c>
      <c r="P44" s="78">
        <f t="shared" si="16"/>
        <v>4164</v>
      </c>
    </row>
    <row r="45" spans="1:16" x14ac:dyDescent="0.25">
      <c r="A45" s="72">
        <f t="shared" si="18"/>
        <v>8</v>
      </c>
      <c r="B45" s="79" t="s">
        <v>209</v>
      </c>
      <c r="C45" s="79"/>
      <c r="D45" s="82" t="s">
        <v>482</v>
      </c>
      <c r="E45" s="79">
        <v>0</v>
      </c>
      <c r="F45" s="79">
        <v>0</v>
      </c>
      <c r="G45" s="79">
        <v>0</v>
      </c>
      <c r="H45" s="74">
        <v>0</v>
      </c>
      <c r="I45" s="100">
        <v>0</v>
      </c>
      <c r="J45" s="75">
        <f t="shared" si="14"/>
        <v>0</v>
      </c>
      <c r="K45" s="75">
        <v>0</v>
      </c>
      <c r="L45" s="76">
        <f t="shared" si="15"/>
        <v>0</v>
      </c>
      <c r="M45" s="77">
        <v>0</v>
      </c>
      <c r="N45" s="101">
        <f t="shared" si="17"/>
        <v>0</v>
      </c>
      <c r="O45" s="75">
        <v>605</v>
      </c>
      <c r="P45" s="78">
        <f t="shared" si="16"/>
        <v>0</v>
      </c>
    </row>
    <row r="46" spans="1:16" x14ac:dyDescent="0.25">
      <c r="A46" s="72">
        <f t="shared" si="18"/>
        <v>9</v>
      </c>
      <c r="B46" s="79" t="s">
        <v>210</v>
      </c>
      <c r="C46" s="79" t="s">
        <v>211</v>
      </c>
      <c r="D46" s="82" t="s">
        <v>482</v>
      </c>
      <c r="E46" s="79">
        <v>1.5</v>
      </c>
      <c r="F46" s="79">
        <v>1.6</v>
      </c>
      <c r="G46" s="79">
        <v>1</v>
      </c>
      <c r="H46" s="74">
        <v>12</v>
      </c>
      <c r="I46" s="100">
        <v>3960</v>
      </c>
      <c r="J46" s="75">
        <f t="shared" si="14"/>
        <v>475.2</v>
      </c>
      <c r="K46" s="75">
        <v>6500</v>
      </c>
      <c r="L46" s="76">
        <f t="shared" si="15"/>
        <v>3088.8</v>
      </c>
      <c r="M46" s="77">
        <v>2400</v>
      </c>
      <c r="N46" s="101">
        <f t="shared" si="17"/>
        <v>13.200000000000001</v>
      </c>
      <c r="O46" s="75">
        <v>661</v>
      </c>
      <c r="P46" s="78">
        <f t="shared" si="16"/>
        <v>1586.4</v>
      </c>
    </row>
    <row r="47" spans="1:16" x14ac:dyDescent="0.25">
      <c r="A47" s="72">
        <f t="shared" si="18"/>
        <v>10</v>
      </c>
      <c r="B47" s="79" t="s">
        <v>212</v>
      </c>
      <c r="C47" s="79" t="s">
        <v>206</v>
      </c>
      <c r="D47" s="82" t="s">
        <v>482</v>
      </c>
      <c r="E47" s="79">
        <v>1.5</v>
      </c>
      <c r="F47" s="79">
        <v>1.5</v>
      </c>
      <c r="G47" s="79">
        <v>1</v>
      </c>
      <c r="H47" s="74">
        <v>8.5</v>
      </c>
      <c r="I47" s="100">
        <v>3960</v>
      </c>
      <c r="J47" s="75">
        <f t="shared" si="14"/>
        <v>336.6</v>
      </c>
      <c r="K47" s="75">
        <v>6500</v>
      </c>
      <c r="L47" s="76">
        <f t="shared" si="15"/>
        <v>2187.9</v>
      </c>
      <c r="M47" s="77">
        <v>2400</v>
      </c>
      <c r="N47" s="101">
        <f t="shared" si="17"/>
        <v>9.3500000000000014</v>
      </c>
      <c r="O47" s="75">
        <v>835</v>
      </c>
      <c r="P47" s="78">
        <f t="shared" si="16"/>
        <v>2004</v>
      </c>
    </row>
    <row r="48" spans="1:16" x14ac:dyDescent="0.25">
      <c r="A48" s="72">
        <f t="shared" si="18"/>
        <v>11</v>
      </c>
      <c r="B48" s="79" t="s">
        <v>213</v>
      </c>
      <c r="C48" s="79" t="s">
        <v>206</v>
      </c>
      <c r="D48" s="82" t="s">
        <v>482</v>
      </c>
      <c r="E48" s="79">
        <v>1.5</v>
      </c>
      <c r="F48" s="79">
        <v>1.6</v>
      </c>
      <c r="G48" s="79">
        <v>1</v>
      </c>
      <c r="H48" s="74">
        <v>8.5</v>
      </c>
      <c r="I48" s="100">
        <v>3960</v>
      </c>
      <c r="J48" s="75">
        <f t="shared" si="14"/>
        <v>336.6</v>
      </c>
      <c r="K48" s="75">
        <v>6500</v>
      </c>
      <c r="L48" s="76">
        <f t="shared" si="15"/>
        <v>2187.9</v>
      </c>
      <c r="M48" s="77">
        <v>2400</v>
      </c>
      <c r="N48" s="101">
        <f t="shared" si="17"/>
        <v>9.3500000000000014</v>
      </c>
      <c r="O48" s="75">
        <v>1034</v>
      </c>
      <c r="P48" s="78">
        <f t="shared" si="16"/>
        <v>2481.6</v>
      </c>
    </row>
    <row r="49" spans="1:16" x14ac:dyDescent="0.25">
      <c r="A49" s="72">
        <f t="shared" si="18"/>
        <v>12</v>
      </c>
      <c r="B49" s="79" t="s">
        <v>214</v>
      </c>
      <c r="C49" s="79" t="s">
        <v>215</v>
      </c>
      <c r="D49" s="82" t="s">
        <v>482</v>
      </c>
      <c r="E49" s="79">
        <v>1.5</v>
      </c>
      <c r="F49" s="79">
        <v>1.5</v>
      </c>
      <c r="G49" s="79">
        <v>1</v>
      </c>
      <c r="H49" s="74">
        <v>8.5</v>
      </c>
      <c r="I49" s="100">
        <v>3960</v>
      </c>
      <c r="J49" s="75">
        <f t="shared" si="14"/>
        <v>336.6</v>
      </c>
      <c r="K49" s="75">
        <v>6500</v>
      </c>
      <c r="L49" s="76">
        <f t="shared" si="15"/>
        <v>2187.9</v>
      </c>
      <c r="M49" s="77">
        <v>2400</v>
      </c>
      <c r="N49" s="101">
        <f t="shared" si="17"/>
        <v>9.3500000000000014</v>
      </c>
      <c r="O49" s="75">
        <v>0</v>
      </c>
      <c r="P49" s="78">
        <f t="shared" si="16"/>
        <v>0</v>
      </c>
    </row>
    <row r="50" spans="1:16" x14ac:dyDescent="0.25">
      <c r="A50" s="72">
        <f t="shared" si="18"/>
        <v>13</v>
      </c>
      <c r="B50" s="79" t="s">
        <v>216</v>
      </c>
      <c r="C50" s="79" t="s">
        <v>206</v>
      </c>
      <c r="D50" s="82" t="s">
        <v>482</v>
      </c>
      <c r="E50" s="79">
        <v>1.5</v>
      </c>
      <c r="F50" s="79">
        <v>1.5</v>
      </c>
      <c r="G50" s="79">
        <v>1</v>
      </c>
      <c r="H50" s="74">
        <v>8.5</v>
      </c>
      <c r="I50" s="100">
        <v>3960</v>
      </c>
      <c r="J50" s="75">
        <f t="shared" si="14"/>
        <v>336.6</v>
      </c>
      <c r="K50" s="75">
        <v>6500</v>
      </c>
      <c r="L50" s="76">
        <f t="shared" si="15"/>
        <v>2187.9</v>
      </c>
      <c r="M50" s="77">
        <v>2400</v>
      </c>
      <c r="N50" s="101">
        <f t="shared" si="17"/>
        <v>9.3500000000000014</v>
      </c>
      <c r="O50" s="75">
        <v>630</v>
      </c>
      <c r="P50" s="78">
        <f t="shared" si="16"/>
        <v>1512</v>
      </c>
    </row>
    <row r="51" spans="1:16" x14ac:dyDescent="0.25">
      <c r="A51" s="72">
        <f t="shared" si="18"/>
        <v>14</v>
      </c>
      <c r="B51" s="79" t="s">
        <v>217</v>
      </c>
      <c r="C51" s="79" t="s">
        <v>206</v>
      </c>
      <c r="D51" s="82" t="s">
        <v>482</v>
      </c>
      <c r="E51" s="79">
        <v>1.5</v>
      </c>
      <c r="F51" s="79">
        <v>1.5</v>
      </c>
      <c r="G51" s="79">
        <v>1</v>
      </c>
      <c r="H51" s="74">
        <v>8.5</v>
      </c>
      <c r="I51" s="100">
        <v>3960</v>
      </c>
      <c r="J51" s="75">
        <f t="shared" si="14"/>
        <v>336.6</v>
      </c>
      <c r="K51" s="75">
        <v>6500</v>
      </c>
      <c r="L51" s="76">
        <f t="shared" si="15"/>
        <v>2187.9</v>
      </c>
      <c r="M51" s="77">
        <v>2400</v>
      </c>
      <c r="N51" s="101">
        <f t="shared" si="17"/>
        <v>9.3500000000000014</v>
      </c>
      <c r="O51" s="75">
        <v>575.9</v>
      </c>
      <c r="P51" s="78">
        <f t="shared" si="16"/>
        <v>1382.16</v>
      </c>
    </row>
    <row r="52" spans="1:16" x14ac:dyDescent="0.25">
      <c r="A52" s="72">
        <f t="shared" si="18"/>
        <v>15</v>
      </c>
      <c r="B52" s="79" t="s">
        <v>218</v>
      </c>
      <c r="C52" s="79" t="s">
        <v>206</v>
      </c>
      <c r="D52" s="82" t="s">
        <v>482</v>
      </c>
      <c r="E52" s="79">
        <v>1.5</v>
      </c>
      <c r="F52" s="79">
        <v>1.6</v>
      </c>
      <c r="G52" s="79">
        <v>1</v>
      </c>
      <c r="H52" s="74">
        <v>8.5</v>
      </c>
      <c r="I52" s="100">
        <v>3960</v>
      </c>
      <c r="J52" s="75">
        <f t="shared" si="14"/>
        <v>336.6</v>
      </c>
      <c r="K52" s="75">
        <v>6500</v>
      </c>
      <c r="L52" s="76">
        <f t="shared" si="15"/>
        <v>2187.9</v>
      </c>
      <c r="M52" s="77">
        <v>2400</v>
      </c>
      <c r="N52" s="101">
        <f t="shared" si="17"/>
        <v>9.3500000000000014</v>
      </c>
      <c r="O52" s="75">
        <v>1193</v>
      </c>
      <c r="P52" s="78">
        <f t="shared" si="16"/>
        <v>2863.2</v>
      </c>
    </row>
    <row r="53" spans="1:16" ht="15.75" thickBot="1" x14ac:dyDescent="0.3">
      <c r="A53" s="102">
        <f t="shared" si="18"/>
        <v>16</v>
      </c>
      <c r="B53" s="103" t="s">
        <v>219</v>
      </c>
      <c r="C53" s="103" t="s">
        <v>206</v>
      </c>
      <c r="D53" s="82" t="s">
        <v>482</v>
      </c>
      <c r="E53" s="103">
        <v>1.5</v>
      </c>
      <c r="F53" s="103">
        <v>1.5</v>
      </c>
      <c r="G53" s="103">
        <v>1</v>
      </c>
      <c r="H53" s="104">
        <v>8.5</v>
      </c>
      <c r="I53" s="105">
        <v>3960</v>
      </c>
      <c r="J53" s="106">
        <f t="shared" si="14"/>
        <v>336.6</v>
      </c>
      <c r="K53" s="106">
        <v>6500</v>
      </c>
      <c r="L53" s="107">
        <f t="shared" si="15"/>
        <v>2187.9</v>
      </c>
      <c r="M53" s="108">
        <v>2400</v>
      </c>
      <c r="N53" s="109">
        <f t="shared" si="17"/>
        <v>9.3500000000000014</v>
      </c>
      <c r="O53" s="106">
        <v>1320</v>
      </c>
      <c r="P53" s="110">
        <f t="shared" si="16"/>
        <v>3168</v>
      </c>
    </row>
    <row r="54" spans="1:16" ht="15.75" thickBot="1" x14ac:dyDescent="0.3">
      <c r="A54" s="226" t="s">
        <v>220</v>
      </c>
      <c r="B54" s="227"/>
      <c r="C54" s="111" t="s">
        <v>478</v>
      </c>
      <c r="D54" s="111" t="s">
        <v>163</v>
      </c>
      <c r="E54" s="111" t="s">
        <v>163</v>
      </c>
      <c r="F54" s="111" t="s">
        <v>163</v>
      </c>
      <c r="G54" s="111">
        <f>SUM(G55:G70)</f>
        <v>16</v>
      </c>
      <c r="H54" s="111" t="s">
        <v>163</v>
      </c>
      <c r="I54" s="112">
        <f t="shared" ref="I54:N54" si="19">SUM(I55:I70)</f>
        <v>99330</v>
      </c>
      <c r="J54" s="112">
        <f t="shared" si="19"/>
        <v>2286.9</v>
      </c>
      <c r="K54" s="112">
        <f t="shared" si="19"/>
        <v>16359.8</v>
      </c>
      <c r="L54" s="112">
        <f t="shared" si="19"/>
        <v>18706.613310000001</v>
      </c>
      <c r="M54" s="112">
        <f t="shared" si="19"/>
        <v>35000</v>
      </c>
      <c r="N54" s="112">
        <f t="shared" si="19"/>
        <v>126</v>
      </c>
      <c r="O54" s="112">
        <f>+SUM(O55:O70)</f>
        <v>7746.199999999998</v>
      </c>
      <c r="P54" s="113">
        <f>+SUM(P55:P70)</f>
        <v>19365.5</v>
      </c>
    </row>
    <row r="55" spans="1:16" ht="28.5" x14ac:dyDescent="0.25">
      <c r="A55" s="88">
        <v>1</v>
      </c>
      <c r="B55" s="228" t="s">
        <v>503</v>
      </c>
      <c r="C55" s="114" t="s">
        <v>222</v>
      </c>
      <c r="D55" s="89" t="s">
        <v>485</v>
      </c>
      <c r="E55" s="89">
        <v>1.5</v>
      </c>
      <c r="F55" s="89">
        <v>2.75</v>
      </c>
      <c r="G55" s="89">
        <v>1</v>
      </c>
      <c r="H55" s="89">
        <v>25</v>
      </c>
      <c r="I55" s="90">
        <v>6930</v>
      </c>
      <c r="J55" s="90">
        <f t="shared" ref="J55:J56" si="20">+I55*H55/100</f>
        <v>1732.5</v>
      </c>
      <c r="K55" s="90">
        <v>8179.9</v>
      </c>
      <c r="L55" s="91">
        <f>J55*K55/1000</f>
        <v>14171.676750000001</v>
      </c>
      <c r="M55" s="92">
        <v>0</v>
      </c>
      <c r="N55" s="92">
        <v>0</v>
      </c>
      <c r="O55" s="90">
        <f>+M55*N55/100</f>
        <v>0</v>
      </c>
      <c r="P55" s="93">
        <f>+O55*M55/1000</f>
        <v>0</v>
      </c>
    </row>
    <row r="56" spans="1:16" x14ac:dyDescent="0.25">
      <c r="A56" s="72">
        <f>+A55+1</f>
        <v>2</v>
      </c>
      <c r="B56" s="229"/>
      <c r="C56" s="115" t="s">
        <v>223</v>
      </c>
      <c r="D56" s="82" t="s">
        <v>482</v>
      </c>
      <c r="E56" s="74">
        <v>1.5</v>
      </c>
      <c r="F56" s="74">
        <v>1.5</v>
      </c>
      <c r="G56" s="74">
        <v>1</v>
      </c>
      <c r="H56" s="74">
        <v>9</v>
      </c>
      <c r="I56" s="75">
        <v>6160</v>
      </c>
      <c r="J56" s="75">
        <f t="shared" si="20"/>
        <v>554.4</v>
      </c>
      <c r="K56" s="75">
        <v>8179.9</v>
      </c>
      <c r="L56" s="76">
        <f t="shared" ref="L56:L70" si="21">J56*K56/1000</f>
        <v>4534.9365599999992</v>
      </c>
      <c r="M56" s="77">
        <v>0</v>
      </c>
      <c r="N56" s="77">
        <v>0</v>
      </c>
      <c r="O56" s="75">
        <f>+M56*N56/100</f>
        <v>0</v>
      </c>
      <c r="P56" s="78">
        <f>+O56*M56/1000</f>
        <v>0</v>
      </c>
    </row>
    <row r="57" spans="1:16" x14ac:dyDescent="0.25">
      <c r="A57" s="72">
        <f t="shared" ref="A57:A70" si="22">+A56+1</f>
        <v>3</v>
      </c>
      <c r="B57" s="229"/>
      <c r="C57" s="115" t="s">
        <v>223</v>
      </c>
      <c r="D57" s="82" t="s">
        <v>482</v>
      </c>
      <c r="E57" s="74">
        <v>1.5</v>
      </c>
      <c r="F57" s="74">
        <v>1.5</v>
      </c>
      <c r="G57" s="74">
        <v>1</v>
      </c>
      <c r="H57" s="74">
        <v>9</v>
      </c>
      <c r="I57" s="75">
        <v>6160</v>
      </c>
      <c r="J57" s="75">
        <v>0</v>
      </c>
      <c r="K57" s="75">
        <v>0</v>
      </c>
      <c r="L57" s="76">
        <f t="shared" si="21"/>
        <v>0</v>
      </c>
      <c r="M57" s="77">
        <v>2500</v>
      </c>
      <c r="N57" s="77">
        <v>9</v>
      </c>
      <c r="O57" s="77">
        <v>539</v>
      </c>
      <c r="P57" s="78">
        <f t="shared" ref="P57:P70" si="23">+O57*M57/1000</f>
        <v>1347.5</v>
      </c>
    </row>
    <row r="58" spans="1:16" x14ac:dyDescent="0.25">
      <c r="A58" s="72">
        <f t="shared" si="22"/>
        <v>4</v>
      </c>
      <c r="B58" s="79" t="s">
        <v>504</v>
      </c>
      <c r="C58" s="79" t="s">
        <v>186</v>
      </c>
      <c r="D58" s="82" t="s">
        <v>482</v>
      </c>
      <c r="E58" s="79">
        <v>1.5</v>
      </c>
      <c r="F58" s="74">
        <v>1.5</v>
      </c>
      <c r="G58" s="79">
        <v>1</v>
      </c>
      <c r="H58" s="74">
        <v>9</v>
      </c>
      <c r="I58" s="75">
        <v>6160</v>
      </c>
      <c r="J58" s="75">
        <v>0</v>
      </c>
      <c r="K58" s="75">
        <v>0</v>
      </c>
      <c r="L58" s="76">
        <f t="shared" si="21"/>
        <v>0</v>
      </c>
      <c r="M58" s="77">
        <v>2500</v>
      </c>
      <c r="N58" s="77">
        <v>9</v>
      </c>
      <c r="O58" s="116">
        <v>554.4</v>
      </c>
      <c r="P58" s="78">
        <f t="shared" si="23"/>
        <v>1386</v>
      </c>
    </row>
    <row r="59" spans="1:16" x14ac:dyDescent="0.25">
      <c r="A59" s="72">
        <f t="shared" si="22"/>
        <v>5</v>
      </c>
      <c r="B59" s="79" t="s">
        <v>505</v>
      </c>
      <c r="C59" s="79" t="s">
        <v>186</v>
      </c>
      <c r="D59" s="82" t="s">
        <v>482</v>
      </c>
      <c r="E59" s="79">
        <v>1.5</v>
      </c>
      <c r="F59" s="74">
        <v>1.5</v>
      </c>
      <c r="G59" s="79">
        <v>1</v>
      </c>
      <c r="H59" s="74">
        <v>9</v>
      </c>
      <c r="I59" s="75">
        <v>6160</v>
      </c>
      <c r="J59" s="75">
        <v>0</v>
      </c>
      <c r="K59" s="75">
        <v>0</v>
      </c>
      <c r="L59" s="76">
        <f t="shared" si="21"/>
        <v>0</v>
      </c>
      <c r="M59" s="77">
        <v>2500</v>
      </c>
      <c r="N59" s="77">
        <v>9</v>
      </c>
      <c r="O59" s="116">
        <v>554.4</v>
      </c>
      <c r="P59" s="78">
        <f t="shared" si="23"/>
        <v>1386</v>
      </c>
    </row>
    <row r="60" spans="1:16" x14ac:dyDescent="0.25">
      <c r="A60" s="72">
        <f t="shared" si="22"/>
        <v>6</v>
      </c>
      <c r="B60" s="79" t="s">
        <v>506</v>
      </c>
      <c r="C60" s="79" t="s">
        <v>186</v>
      </c>
      <c r="D60" s="82" t="s">
        <v>482</v>
      </c>
      <c r="E60" s="79">
        <v>1.5</v>
      </c>
      <c r="F60" s="74">
        <v>1.5</v>
      </c>
      <c r="G60" s="79">
        <v>1</v>
      </c>
      <c r="H60" s="74">
        <v>9</v>
      </c>
      <c r="I60" s="75">
        <v>6160</v>
      </c>
      <c r="J60" s="75">
        <v>0</v>
      </c>
      <c r="K60" s="75">
        <v>0</v>
      </c>
      <c r="L60" s="76">
        <f t="shared" si="21"/>
        <v>0</v>
      </c>
      <c r="M60" s="77">
        <v>2500</v>
      </c>
      <c r="N60" s="77">
        <v>9</v>
      </c>
      <c r="O60" s="116">
        <v>554.4</v>
      </c>
      <c r="P60" s="78">
        <f t="shared" si="23"/>
        <v>1386</v>
      </c>
    </row>
    <row r="61" spans="1:16" x14ac:dyDescent="0.25">
      <c r="A61" s="72">
        <f t="shared" si="22"/>
        <v>7</v>
      </c>
      <c r="B61" s="79" t="s">
        <v>507</v>
      </c>
      <c r="C61" s="79" t="s">
        <v>186</v>
      </c>
      <c r="D61" s="82" t="s">
        <v>482</v>
      </c>
      <c r="E61" s="79">
        <v>1.5</v>
      </c>
      <c r="F61" s="74">
        <v>1.5</v>
      </c>
      <c r="G61" s="79">
        <v>1</v>
      </c>
      <c r="H61" s="74">
        <v>9</v>
      </c>
      <c r="I61" s="75">
        <v>6160</v>
      </c>
      <c r="J61" s="75">
        <v>0</v>
      </c>
      <c r="K61" s="75">
        <v>0</v>
      </c>
      <c r="L61" s="76">
        <f t="shared" si="21"/>
        <v>0</v>
      </c>
      <c r="M61" s="77">
        <v>2500</v>
      </c>
      <c r="N61" s="77">
        <v>9</v>
      </c>
      <c r="O61" s="116">
        <v>554.4</v>
      </c>
      <c r="P61" s="78">
        <f t="shared" si="23"/>
        <v>1386</v>
      </c>
    </row>
    <row r="62" spans="1:16" x14ac:dyDescent="0.25">
      <c r="A62" s="72">
        <f t="shared" si="22"/>
        <v>8</v>
      </c>
      <c r="B62" s="79" t="s">
        <v>508</v>
      </c>
      <c r="C62" s="79" t="s">
        <v>186</v>
      </c>
      <c r="D62" s="82" t="s">
        <v>482</v>
      </c>
      <c r="E62" s="79">
        <v>1.5</v>
      </c>
      <c r="F62" s="74">
        <v>1.5</v>
      </c>
      <c r="G62" s="79">
        <v>1</v>
      </c>
      <c r="H62" s="74">
        <v>9</v>
      </c>
      <c r="I62" s="75">
        <v>6160</v>
      </c>
      <c r="J62" s="75">
        <v>0</v>
      </c>
      <c r="K62" s="75">
        <v>0</v>
      </c>
      <c r="L62" s="76">
        <f t="shared" si="21"/>
        <v>0</v>
      </c>
      <c r="M62" s="77">
        <v>2500</v>
      </c>
      <c r="N62" s="77">
        <v>9</v>
      </c>
      <c r="O62" s="116">
        <v>554.4</v>
      </c>
      <c r="P62" s="78">
        <f t="shared" si="23"/>
        <v>1386</v>
      </c>
    </row>
    <row r="63" spans="1:16" x14ac:dyDescent="0.25">
      <c r="A63" s="72">
        <f t="shared" si="22"/>
        <v>9</v>
      </c>
      <c r="B63" s="79" t="s">
        <v>509</v>
      </c>
      <c r="C63" s="79" t="s">
        <v>186</v>
      </c>
      <c r="D63" s="82" t="s">
        <v>482</v>
      </c>
      <c r="E63" s="79">
        <v>1.5</v>
      </c>
      <c r="F63" s="74">
        <v>1.5</v>
      </c>
      <c r="G63" s="79">
        <v>1</v>
      </c>
      <c r="H63" s="74">
        <v>9</v>
      </c>
      <c r="I63" s="75">
        <v>6160</v>
      </c>
      <c r="J63" s="75">
        <v>0</v>
      </c>
      <c r="K63" s="75">
        <v>0</v>
      </c>
      <c r="L63" s="76">
        <f t="shared" si="21"/>
        <v>0</v>
      </c>
      <c r="M63" s="77">
        <v>2500</v>
      </c>
      <c r="N63" s="77">
        <v>9</v>
      </c>
      <c r="O63" s="116">
        <v>554.4</v>
      </c>
      <c r="P63" s="78">
        <f t="shared" si="23"/>
        <v>1386</v>
      </c>
    </row>
    <row r="64" spans="1:16" x14ac:dyDescent="0.25">
      <c r="A64" s="72">
        <f t="shared" si="22"/>
        <v>10</v>
      </c>
      <c r="B64" s="79" t="s">
        <v>510</v>
      </c>
      <c r="C64" s="79" t="s">
        <v>186</v>
      </c>
      <c r="D64" s="82" t="s">
        <v>482</v>
      </c>
      <c r="E64" s="79">
        <v>1.5</v>
      </c>
      <c r="F64" s="74">
        <v>1.5</v>
      </c>
      <c r="G64" s="79">
        <v>1</v>
      </c>
      <c r="H64" s="74">
        <v>9</v>
      </c>
      <c r="I64" s="75">
        <v>6160</v>
      </c>
      <c r="J64" s="75">
        <v>0</v>
      </c>
      <c r="K64" s="75">
        <v>0</v>
      </c>
      <c r="L64" s="76">
        <f t="shared" si="21"/>
        <v>0</v>
      </c>
      <c r="M64" s="77">
        <v>2500</v>
      </c>
      <c r="N64" s="77">
        <v>9</v>
      </c>
      <c r="O64" s="116">
        <v>554.4</v>
      </c>
      <c r="P64" s="78">
        <f t="shared" si="23"/>
        <v>1386</v>
      </c>
    </row>
    <row r="65" spans="1:16" x14ac:dyDescent="0.25">
      <c r="A65" s="72">
        <f t="shared" si="22"/>
        <v>11</v>
      </c>
      <c r="B65" s="79" t="s">
        <v>511</v>
      </c>
      <c r="C65" s="79" t="s">
        <v>186</v>
      </c>
      <c r="D65" s="82" t="s">
        <v>482</v>
      </c>
      <c r="E65" s="79">
        <v>1.5</v>
      </c>
      <c r="F65" s="74">
        <v>1.5</v>
      </c>
      <c r="G65" s="79">
        <v>1</v>
      </c>
      <c r="H65" s="74">
        <v>9</v>
      </c>
      <c r="I65" s="75">
        <v>6160</v>
      </c>
      <c r="J65" s="75">
        <v>0</v>
      </c>
      <c r="K65" s="75">
        <v>0</v>
      </c>
      <c r="L65" s="76">
        <f t="shared" si="21"/>
        <v>0</v>
      </c>
      <c r="M65" s="77">
        <v>2500</v>
      </c>
      <c r="N65" s="77">
        <v>9</v>
      </c>
      <c r="O65" s="116">
        <v>554.4</v>
      </c>
      <c r="P65" s="78">
        <f t="shared" si="23"/>
        <v>1386</v>
      </c>
    </row>
    <row r="66" spans="1:16" x14ac:dyDescent="0.25">
      <c r="A66" s="72">
        <f t="shared" si="22"/>
        <v>12</v>
      </c>
      <c r="B66" s="79" t="s">
        <v>512</v>
      </c>
      <c r="C66" s="79" t="s">
        <v>186</v>
      </c>
      <c r="D66" s="82" t="s">
        <v>482</v>
      </c>
      <c r="E66" s="79">
        <v>1.5</v>
      </c>
      <c r="F66" s="74">
        <v>1.5</v>
      </c>
      <c r="G66" s="79">
        <v>1</v>
      </c>
      <c r="H66" s="74">
        <v>9</v>
      </c>
      <c r="I66" s="75">
        <v>6160</v>
      </c>
      <c r="J66" s="75">
        <v>0</v>
      </c>
      <c r="K66" s="75">
        <v>0</v>
      </c>
      <c r="L66" s="76">
        <f t="shared" si="21"/>
        <v>0</v>
      </c>
      <c r="M66" s="77">
        <v>2500</v>
      </c>
      <c r="N66" s="77">
        <v>9</v>
      </c>
      <c r="O66" s="116">
        <v>554.4</v>
      </c>
      <c r="P66" s="78">
        <f t="shared" si="23"/>
        <v>1386</v>
      </c>
    </row>
    <row r="67" spans="1:16" x14ac:dyDescent="0.25">
      <c r="A67" s="72">
        <f t="shared" si="22"/>
        <v>13</v>
      </c>
      <c r="B67" s="79" t="s">
        <v>513</v>
      </c>
      <c r="C67" s="79" t="s">
        <v>186</v>
      </c>
      <c r="D67" s="82" t="s">
        <v>482</v>
      </c>
      <c r="E67" s="79">
        <v>1.5</v>
      </c>
      <c r="F67" s="74">
        <v>1.5</v>
      </c>
      <c r="G67" s="79">
        <v>1</v>
      </c>
      <c r="H67" s="74">
        <v>9</v>
      </c>
      <c r="I67" s="75">
        <v>6160</v>
      </c>
      <c r="J67" s="75">
        <v>0</v>
      </c>
      <c r="K67" s="75">
        <v>0</v>
      </c>
      <c r="L67" s="76">
        <f t="shared" si="21"/>
        <v>0</v>
      </c>
      <c r="M67" s="77">
        <v>2500</v>
      </c>
      <c r="N67" s="77">
        <v>9</v>
      </c>
      <c r="O67" s="116">
        <v>554.4</v>
      </c>
      <c r="P67" s="78">
        <f t="shared" si="23"/>
        <v>1386</v>
      </c>
    </row>
    <row r="68" spans="1:16" x14ac:dyDescent="0.25">
      <c r="A68" s="72">
        <f t="shared" si="22"/>
        <v>14</v>
      </c>
      <c r="B68" s="79" t="s">
        <v>514</v>
      </c>
      <c r="C68" s="79" t="s">
        <v>186</v>
      </c>
      <c r="D68" s="82" t="s">
        <v>482</v>
      </c>
      <c r="E68" s="79">
        <v>1.5</v>
      </c>
      <c r="F68" s="74">
        <v>1.5</v>
      </c>
      <c r="G68" s="79">
        <v>1</v>
      </c>
      <c r="H68" s="74">
        <v>9</v>
      </c>
      <c r="I68" s="75">
        <v>6160</v>
      </c>
      <c r="J68" s="75">
        <v>0</v>
      </c>
      <c r="K68" s="75">
        <v>0</v>
      </c>
      <c r="L68" s="76">
        <f t="shared" si="21"/>
        <v>0</v>
      </c>
      <c r="M68" s="77">
        <v>2500</v>
      </c>
      <c r="N68" s="77">
        <v>9</v>
      </c>
      <c r="O68" s="116">
        <v>554.4</v>
      </c>
      <c r="P68" s="78">
        <f t="shared" si="23"/>
        <v>1386</v>
      </c>
    </row>
    <row r="69" spans="1:16" x14ac:dyDescent="0.25">
      <c r="A69" s="72">
        <f t="shared" si="22"/>
        <v>15</v>
      </c>
      <c r="B69" s="79" t="s">
        <v>515</v>
      </c>
      <c r="C69" s="79" t="s">
        <v>186</v>
      </c>
      <c r="D69" s="82" t="s">
        <v>482</v>
      </c>
      <c r="E69" s="79">
        <v>1.5</v>
      </c>
      <c r="F69" s="74">
        <v>1.5</v>
      </c>
      <c r="G69" s="79">
        <v>1</v>
      </c>
      <c r="H69" s="74">
        <v>9</v>
      </c>
      <c r="I69" s="75">
        <v>6160</v>
      </c>
      <c r="J69" s="75">
        <v>0</v>
      </c>
      <c r="K69" s="75">
        <v>0</v>
      </c>
      <c r="L69" s="76">
        <f t="shared" si="21"/>
        <v>0</v>
      </c>
      <c r="M69" s="77">
        <v>2500</v>
      </c>
      <c r="N69" s="77">
        <v>9</v>
      </c>
      <c r="O69" s="116">
        <v>554.4</v>
      </c>
      <c r="P69" s="78">
        <f t="shared" si="23"/>
        <v>1386</v>
      </c>
    </row>
    <row r="70" spans="1:16" ht="15.75" thickBot="1" x14ac:dyDescent="0.3">
      <c r="A70" s="80">
        <f t="shared" si="22"/>
        <v>16</v>
      </c>
      <c r="B70" s="82" t="s">
        <v>516</v>
      </c>
      <c r="C70" s="82" t="s">
        <v>186</v>
      </c>
      <c r="D70" s="82" t="s">
        <v>482</v>
      </c>
      <c r="E70" s="82">
        <v>1.5</v>
      </c>
      <c r="F70" s="83">
        <v>1.5</v>
      </c>
      <c r="G70" s="82">
        <v>1</v>
      </c>
      <c r="H70" s="83">
        <v>9</v>
      </c>
      <c r="I70" s="84">
        <v>6160</v>
      </c>
      <c r="J70" s="84">
        <v>0</v>
      </c>
      <c r="K70" s="84">
        <v>0</v>
      </c>
      <c r="L70" s="85">
        <f t="shared" si="21"/>
        <v>0</v>
      </c>
      <c r="M70" s="86">
        <v>2500</v>
      </c>
      <c r="N70" s="86">
        <v>9</v>
      </c>
      <c r="O70" s="117">
        <v>554.4</v>
      </c>
      <c r="P70" s="87">
        <f t="shared" si="23"/>
        <v>1386</v>
      </c>
    </row>
    <row r="71" spans="1:16" ht="15.75" thickBot="1" x14ac:dyDescent="0.3">
      <c r="A71" s="226" t="s">
        <v>237</v>
      </c>
      <c r="B71" s="227"/>
      <c r="C71" s="57" t="s">
        <v>478</v>
      </c>
      <c r="D71" s="57" t="s">
        <v>163</v>
      </c>
      <c r="E71" s="57" t="s">
        <v>163</v>
      </c>
      <c r="F71" s="57" t="s">
        <v>163</v>
      </c>
      <c r="G71" s="57">
        <f>SUM(G72:G89)</f>
        <v>18</v>
      </c>
      <c r="H71" s="57" t="s">
        <v>163</v>
      </c>
      <c r="I71" s="62">
        <f t="shared" ref="I71:N71" si="24">SUM(I72:I89)</f>
        <v>111650</v>
      </c>
      <c r="J71" s="62">
        <f t="shared" si="24"/>
        <v>1530</v>
      </c>
      <c r="K71" s="62">
        <f t="shared" si="24"/>
        <v>21371.4</v>
      </c>
      <c r="L71" s="62">
        <f t="shared" si="24"/>
        <v>16349.120999999999</v>
      </c>
      <c r="M71" s="62">
        <f t="shared" si="24"/>
        <v>38400</v>
      </c>
      <c r="N71" s="62">
        <f t="shared" si="24"/>
        <v>116.99999999999997</v>
      </c>
      <c r="O71" s="62">
        <f>SUM(O72:O89)</f>
        <v>2808.0000000000009</v>
      </c>
      <c r="P71" s="64">
        <f>SUM(P72:P89)</f>
        <v>6739.2</v>
      </c>
    </row>
    <row r="72" spans="1:16" x14ac:dyDescent="0.25">
      <c r="A72" s="88">
        <v>1</v>
      </c>
      <c r="B72" s="228" t="s">
        <v>517</v>
      </c>
      <c r="C72" s="89" t="s">
        <v>238</v>
      </c>
      <c r="D72" s="89" t="s">
        <v>485</v>
      </c>
      <c r="E72" s="89">
        <v>1.5</v>
      </c>
      <c r="F72" s="89">
        <v>2.4</v>
      </c>
      <c r="G72" s="89">
        <v>1</v>
      </c>
      <c r="H72" s="89">
        <v>12.8</v>
      </c>
      <c r="I72" s="90">
        <v>6930</v>
      </c>
      <c r="J72" s="90">
        <v>885</v>
      </c>
      <c r="K72" s="90">
        <v>10685.7</v>
      </c>
      <c r="L72" s="91">
        <f t="shared" ref="L72:L89" si="25">J72*K72/1000</f>
        <v>9456.8444999999992</v>
      </c>
      <c r="M72" s="92">
        <v>0</v>
      </c>
      <c r="N72" s="92">
        <v>0</v>
      </c>
      <c r="O72" s="90">
        <f>+M72*N72/100</f>
        <v>0</v>
      </c>
      <c r="P72" s="93">
        <f>+O72*M72/1000</f>
        <v>0</v>
      </c>
    </row>
    <row r="73" spans="1:16" x14ac:dyDescent="0.25">
      <c r="A73" s="72">
        <v>2</v>
      </c>
      <c r="B73" s="229"/>
      <c r="C73" s="74" t="s">
        <v>178</v>
      </c>
      <c r="D73" s="82" t="s">
        <v>482</v>
      </c>
      <c r="E73" s="74">
        <v>1.5</v>
      </c>
      <c r="F73" s="74">
        <v>1.5</v>
      </c>
      <c r="G73" s="74">
        <v>1</v>
      </c>
      <c r="H73" s="74">
        <v>9.6</v>
      </c>
      <c r="I73" s="75">
        <v>6160</v>
      </c>
      <c r="J73" s="75">
        <v>645</v>
      </c>
      <c r="K73" s="75">
        <v>10685.7</v>
      </c>
      <c r="L73" s="76">
        <f t="shared" si="25"/>
        <v>6892.2765000000009</v>
      </c>
      <c r="M73" s="77">
        <v>0</v>
      </c>
      <c r="N73" s="77">
        <v>0</v>
      </c>
      <c r="O73" s="75">
        <f>+M73*N73/100</f>
        <v>0</v>
      </c>
      <c r="P73" s="78">
        <f>+O73*M73/1000</f>
        <v>0</v>
      </c>
    </row>
    <row r="74" spans="1:16" x14ac:dyDescent="0.25">
      <c r="A74" s="72">
        <v>3</v>
      </c>
      <c r="B74" s="229"/>
      <c r="C74" s="74" t="s">
        <v>178</v>
      </c>
      <c r="D74" s="82" t="s">
        <v>482</v>
      </c>
      <c r="E74" s="74">
        <v>1.5</v>
      </c>
      <c r="F74" s="74">
        <v>1.5</v>
      </c>
      <c r="G74" s="74">
        <v>1</v>
      </c>
      <c r="H74" s="74"/>
      <c r="I74" s="75">
        <v>6160</v>
      </c>
      <c r="J74" s="75">
        <v>0</v>
      </c>
      <c r="K74" s="75">
        <v>0</v>
      </c>
      <c r="L74" s="76">
        <f t="shared" si="25"/>
        <v>0</v>
      </c>
      <c r="M74" s="77">
        <v>2400</v>
      </c>
      <c r="N74" s="77">
        <v>10.5</v>
      </c>
      <c r="O74" s="75">
        <f t="shared" ref="O74:O89" si="26">+M74*N74/100</f>
        <v>252</v>
      </c>
      <c r="P74" s="78">
        <f t="shared" ref="P74:P89" si="27">+O74*M74/1000</f>
        <v>604.79999999999995</v>
      </c>
    </row>
    <row r="75" spans="1:16" x14ac:dyDescent="0.25">
      <c r="A75" s="72">
        <v>4</v>
      </c>
      <c r="B75" s="118" t="s">
        <v>518</v>
      </c>
      <c r="C75" s="79" t="s">
        <v>186</v>
      </c>
      <c r="D75" s="82" t="s">
        <v>482</v>
      </c>
      <c r="E75" s="79">
        <v>1.5</v>
      </c>
      <c r="F75" s="74">
        <v>1.5</v>
      </c>
      <c r="G75" s="79">
        <v>1</v>
      </c>
      <c r="H75" s="74"/>
      <c r="I75" s="75">
        <v>6160</v>
      </c>
      <c r="J75" s="75">
        <v>0</v>
      </c>
      <c r="K75" s="75">
        <v>0</v>
      </c>
      <c r="L75" s="76">
        <f t="shared" si="25"/>
        <v>0</v>
      </c>
      <c r="M75" s="77">
        <v>2400</v>
      </c>
      <c r="N75" s="77">
        <v>7.1</v>
      </c>
      <c r="O75" s="75">
        <f t="shared" si="26"/>
        <v>170.4</v>
      </c>
      <c r="P75" s="78">
        <f t="shared" si="27"/>
        <v>408.96</v>
      </c>
    </row>
    <row r="76" spans="1:16" x14ac:dyDescent="0.25">
      <c r="A76" s="72">
        <v>5</v>
      </c>
      <c r="B76" s="118" t="s">
        <v>519</v>
      </c>
      <c r="C76" s="79" t="s">
        <v>186</v>
      </c>
      <c r="D76" s="82" t="s">
        <v>482</v>
      </c>
      <c r="E76" s="79">
        <v>1.5</v>
      </c>
      <c r="F76" s="74">
        <v>1.5</v>
      </c>
      <c r="G76" s="79">
        <v>1</v>
      </c>
      <c r="H76" s="74"/>
      <c r="I76" s="75">
        <v>6160</v>
      </c>
      <c r="J76" s="75">
        <v>0</v>
      </c>
      <c r="K76" s="75">
        <v>0</v>
      </c>
      <c r="L76" s="76">
        <f t="shared" si="25"/>
        <v>0</v>
      </c>
      <c r="M76" s="77">
        <v>2400</v>
      </c>
      <c r="N76" s="77">
        <v>7.1</v>
      </c>
      <c r="O76" s="75">
        <f t="shared" si="26"/>
        <v>170.4</v>
      </c>
      <c r="P76" s="78">
        <f t="shared" si="27"/>
        <v>408.96</v>
      </c>
    </row>
    <row r="77" spans="1:16" x14ac:dyDescent="0.25">
      <c r="A77" s="72">
        <v>6</v>
      </c>
      <c r="B77" s="118" t="s">
        <v>520</v>
      </c>
      <c r="C77" s="79" t="s">
        <v>186</v>
      </c>
      <c r="D77" s="82" t="s">
        <v>482</v>
      </c>
      <c r="E77" s="79">
        <v>1.5</v>
      </c>
      <c r="F77" s="74">
        <v>1.5</v>
      </c>
      <c r="G77" s="79">
        <v>1</v>
      </c>
      <c r="H77" s="74"/>
      <c r="I77" s="75">
        <v>6160</v>
      </c>
      <c r="J77" s="75">
        <v>0</v>
      </c>
      <c r="K77" s="75">
        <v>0</v>
      </c>
      <c r="L77" s="76">
        <f t="shared" si="25"/>
        <v>0</v>
      </c>
      <c r="M77" s="77">
        <v>2400</v>
      </c>
      <c r="N77" s="77">
        <v>7.1</v>
      </c>
      <c r="O77" s="75">
        <f t="shared" si="26"/>
        <v>170.4</v>
      </c>
      <c r="P77" s="78">
        <f t="shared" si="27"/>
        <v>408.96</v>
      </c>
    </row>
    <row r="78" spans="1:16" x14ac:dyDescent="0.25">
      <c r="A78" s="72">
        <v>7</v>
      </c>
      <c r="B78" s="118" t="s">
        <v>521</v>
      </c>
      <c r="C78" s="79" t="s">
        <v>186</v>
      </c>
      <c r="D78" s="82" t="s">
        <v>482</v>
      </c>
      <c r="E78" s="79">
        <v>1.5</v>
      </c>
      <c r="F78" s="74">
        <v>1.5</v>
      </c>
      <c r="G78" s="79">
        <v>1</v>
      </c>
      <c r="H78" s="74"/>
      <c r="I78" s="75">
        <v>6160</v>
      </c>
      <c r="J78" s="75">
        <v>0</v>
      </c>
      <c r="K78" s="75">
        <v>0</v>
      </c>
      <c r="L78" s="76">
        <f t="shared" si="25"/>
        <v>0</v>
      </c>
      <c r="M78" s="77">
        <v>2400</v>
      </c>
      <c r="N78" s="77">
        <v>7.1</v>
      </c>
      <c r="O78" s="75">
        <f t="shared" si="26"/>
        <v>170.4</v>
      </c>
      <c r="P78" s="78">
        <f t="shared" si="27"/>
        <v>408.96</v>
      </c>
    </row>
    <row r="79" spans="1:16" x14ac:dyDescent="0.25">
      <c r="A79" s="72">
        <v>8</v>
      </c>
      <c r="B79" s="118" t="s">
        <v>522</v>
      </c>
      <c r="C79" s="79" t="s">
        <v>186</v>
      </c>
      <c r="D79" s="82" t="s">
        <v>482</v>
      </c>
      <c r="E79" s="79">
        <v>1.5</v>
      </c>
      <c r="F79" s="74">
        <v>1.5</v>
      </c>
      <c r="G79" s="79">
        <v>1</v>
      </c>
      <c r="H79" s="74"/>
      <c r="I79" s="75">
        <v>6160</v>
      </c>
      <c r="J79" s="75">
        <v>0</v>
      </c>
      <c r="K79" s="75">
        <v>0</v>
      </c>
      <c r="L79" s="76">
        <f t="shared" si="25"/>
        <v>0</v>
      </c>
      <c r="M79" s="77">
        <v>2400</v>
      </c>
      <c r="N79" s="77">
        <v>7.1</v>
      </c>
      <c r="O79" s="75">
        <f t="shared" si="26"/>
        <v>170.4</v>
      </c>
      <c r="P79" s="78">
        <f t="shared" si="27"/>
        <v>408.96</v>
      </c>
    </row>
    <row r="80" spans="1:16" x14ac:dyDescent="0.25">
      <c r="A80" s="72">
        <v>9</v>
      </c>
      <c r="B80" s="118" t="s">
        <v>523</v>
      </c>
      <c r="C80" s="79" t="s">
        <v>186</v>
      </c>
      <c r="D80" s="82" t="s">
        <v>482</v>
      </c>
      <c r="E80" s="79">
        <v>1.5</v>
      </c>
      <c r="F80" s="74">
        <v>1.5</v>
      </c>
      <c r="G80" s="79">
        <v>1</v>
      </c>
      <c r="H80" s="74"/>
      <c r="I80" s="75">
        <v>6160</v>
      </c>
      <c r="J80" s="75">
        <v>0</v>
      </c>
      <c r="K80" s="75">
        <v>0</v>
      </c>
      <c r="L80" s="76">
        <f t="shared" si="25"/>
        <v>0</v>
      </c>
      <c r="M80" s="77">
        <v>2400</v>
      </c>
      <c r="N80" s="77">
        <v>7.1</v>
      </c>
      <c r="O80" s="75">
        <f t="shared" si="26"/>
        <v>170.4</v>
      </c>
      <c r="P80" s="78">
        <f t="shared" si="27"/>
        <v>408.96</v>
      </c>
    </row>
    <row r="81" spans="1:16" x14ac:dyDescent="0.25">
      <c r="A81" s="72">
        <v>10</v>
      </c>
      <c r="B81" s="118" t="s">
        <v>524</v>
      </c>
      <c r="C81" s="79" t="s">
        <v>186</v>
      </c>
      <c r="D81" s="82" t="s">
        <v>482</v>
      </c>
      <c r="E81" s="79">
        <v>1.5</v>
      </c>
      <c r="F81" s="74">
        <v>1.5</v>
      </c>
      <c r="G81" s="79">
        <v>1</v>
      </c>
      <c r="H81" s="74"/>
      <c r="I81" s="75">
        <v>6160</v>
      </c>
      <c r="J81" s="75">
        <v>0</v>
      </c>
      <c r="K81" s="75">
        <v>0</v>
      </c>
      <c r="L81" s="76">
        <f t="shared" si="25"/>
        <v>0</v>
      </c>
      <c r="M81" s="77">
        <v>2400</v>
      </c>
      <c r="N81" s="77">
        <v>7.1</v>
      </c>
      <c r="O81" s="75">
        <f t="shared" si="26"/>
        <v>170.4</v>
      </c>
      <c r="P81" s="78">
        <f t="shared" si="27"/>
        <v>408.96</v>
      </c>
    </row>
    <row r="82" spans="1:16" x14ac:dyDescent="0.25">
      <c r="A82" s="72">
        <v>11</v>
      </c>
      <c r="B82" s="118" t="s">
        <v>525</v>
      </c>
      <c r="C82" s="79" t="s">
        <v>186</v>
      </c>
      <c r="D82" s="82" t="s">
        <v>482</v>
      </c>
      <c r="E82" s="79">
        <v>1.5</v>
      </c>
      <c r="F82" s="74">
        <v>1.5</v>
      </c>
      <c r="G82" s="79">
        <v>1</v>
      </c>
      <c r="H82" s="74"/>
      <c r="I82" s="75">
        <v>6160</v>
      </c>
      <c r="J82" s="75">
        <v>0</v>
      </c>
      <c r="K82" s="75">
        <v>0</v>
      </c>
      <c r="L82" s="76">
        <f t="shared" si="25"/>
        <v>0</v>
      </c>
      <c r="M82" s="77">
        <v>2400</v>
      </c>
      <c r="N82" s="77">
        <v>7.1</v>
      </c>
      <c r="O82" s="75">
        <f t="shared" si="26"/>
        <v>170.4</v>
      </c>
      <c r="P82" s="78">
        <f t="shared" si="27"/>
        <v>408.96</v>
      </c>
    </row>
    <row r="83" spans="1:16" x14ac:dyDescent="0.25">
      <c r="A83" s="72">
        <v>12</v>
      </c>
      <c r="B83" s="118" t="s">
        <v>526</v>
      </c>
      <c r="C83" s="79" t="s">
        <v>186</v>
      </c>
      <c r="D83" s="82" t="s">
        <v>482</v>
      </c>
      <c r="E83" s="79">
        <v>1.5</v>
      </c>
      <c r="F83" s="74">
        <v>1.5</v>
      </c>
      <c r="G83" s="79">
        <v>1</v>
      </c>
      <c r="H83" s="74"/>
      <c r="I83" s="75">
        <v>6160</v>
      </c>
      <c r="J83" s="75">
        <v>0</v>
      </c>
      <c r="K83" s="75">
        <v>0</v>
      </c>
      <c r="L83" s="76">
        <f t="shared" si="25"/>
        <v>0</v>
      </c>
      <c r="M83" s="77">
        <v>2400</v>
      </c>
      <c r="N83" s="77">
        <v>7.1</v>
      </c>
      <c r="O83" s="75">
        <f t="shared" si="26"/>
        <v>170.4</v>
      </c>
      <c r="P83" s="78">
        <f t="shared" si="27"/>
        <v>408.96</v>
      </c>
    </row>
    <row r="84" spans="1:16" x14ac:dyDescent="0.25">
      <c r="A84" s="72">
        <v>13</v>
      </c>
      <c r="B84" s="118" t="s">
        <v>527</v>
      </c>
      <c r="C84" s="79" t="s">
        <v>186</v>
      </c>
      <c r="D84" s="82" t="s">
        <v>482</v>
      </c>
      <c r="E84" s="79">
        <v>1.5</v>
      </c>
      <c r="F84" s="74">
        <v>1.5</v>
      </c>
      <c r="G84" s="79">
        <v>1</v>
      </c>
      <c r="H84" s="74"/>
      <c r="I84" s="75">
        <v>6160</v>
      </c>
      <c r="J84" s="75">
        <v>0</v>
      </c>
      <c r="K84" s="75">
        <v>0</v>
      </c>
      <c r="L84" s="76">
        <f t="shared" si="25"/>
        <v>0</v>
      </c>
      <c r="M84" s="77">
        <v>2400</v>
      </c>
      <c r="N84" s="77">
        <v>7.1</v>
      </c>
      <c r="O84" s="75">
        <f t="shared" si="26"/>
        <v>170.4</v>
      </c>
      <c r="P84" s="78">
        <f t="shared" si="27"/>
        <v>408.96</v>
      </c>
    </row>
    <row r="85" spans="1:16" x14ac:dyDescent="0.25">
      <c r="A85" s="72">
        <v>14</v>
      </c>
      <c r="B85" s="118" t="s">
        <v>528</v>
      </c>
      <c r="C85" s="79" t="s">
        <v>186</v>
      </c>
      <c r="D85" s="82" t="s">
        <v>482</v>
      </c>
      <c r="E85" s="79">
        <v>1.5</v>
      </c>
      <c r="F85" s="74">
        <v>1.5</v>
      </c>
      <c r="G85" s="79">
        <v>1</v>
      </c>
      <c r="H85" s="74"/>
      <c r="I85" s="75">
        <v>6160</v>
      </c>
      <c r="J85" s="75">
        <v>0</v>
      </c>
      <c r="K85" s="75">
        <v>0</v>
      </c>
      <c r="L85" s="76">
        <f t="shared" si="25"/>
        <v>0</v>
      </c>
      <c r="M85" s="77">
        <v>2400</v>
      </c>
      <c r="N85" s="77">
        <v>7.1</v>
      </c>
      <c r="O85" s="75">
        <f t="shared" si="26"/>
        <v>170.4</v>
      </c>
      <c r="P85" s="78">
        <f t="shared" si="27"/>
        <v>408.96</v>
      </c>
    </row>
    <row r="86" spans="1:16" x14ac:dyDescent="0.25">
      <c r="A86" s="72">
        <v>15</v>
      </c>
      <c r="B86" s="118" t="s">
        <v>529</v>
      </c>
      <c r="C86" s="79" t="s">
        <v>186</v>
      </c>
      <c r="D86" s="82" t="s">
        <v>482</v>
      </c>
      <c r="E86" s="79">
        <v>1.5</v>
      </c>
      <c r="F86" s="74">
        <v>1.5</v>
      </c>
      <c r="G86" s="79">
        <v>1</v>
      </c>
      <c r="H86" s="74"/>
      <c r="I86" s="75">
        <v>6160</v>
      </c>
      <c r="J86" s="75">
        <v>0</v>
      </c>
      <c r="K86" s="75">
        <v>0</v>
      </c>
      <c r="L86" s="76">
        <f t="shared" si="25"/>
        <v>0</v>
      </c>
      <c r="M86" s="77">
        <v>2400</v>
      </c>
      <c r="N86" s="77">
        <v>7.1</v>
      </c>
      <c r="O86" s="75">
        <f t="shared" si="26"/>
        <v>170.4</v>
      </c>
      <c r="P86" s="78">
        <f t="shared" si="27"/>
        <v>408.96</v>
      </c>
    </row>
    <row r="87" spans="1:16" x14ac:dyDescent="0.25">
      <c r="A87" s="72">
        <v>16</v>
      </c>
      <c r="B87" s="118" t="s">
        <v>530</v>
      </c>
      <c r="C87" s="79" t="s">
        <v>186</v>
      </c>
      <c r="D87" s="82" t="s">
        <v>482</v>
      </c>
      <c r="E87" s="79">
        <v>1.5</v>
      </c>
      <c r="F87" s="74">
        <v>1.5</v>
      </c>
      <c r="G87" s="79">
        <v>1</v>
      </c>
      <c r="H87" s="74"/>
      <c r="I87" s="75">
        <v>6160</v>
      </c>
      <c r="J87" s="75">
        <v>0</v>
      </c>
      <c r="K87" s="75">
        <v>0</v>
      </c>
      <c r="L87" s="76">
        <f t="shared" si="25"/>
        <v>0</v>
      </c>
      <c r="M87" s="77">
        <v>2400</v>
      </c>
      <c r="N87" s="77">
        <v>7.1</v>
      </c>
      <c r="O87" s="75">
        <f t="shared" si="26"/>
        <v>170.4</v>
      </c>
      <c r="P87" s="78">
        <f t="shared" si="27"/>
        <v>408.96</v>
      </c>
    </row>
    <row r="88" spans="1:16" x14ac:dyDescent="0.25">
      <c r="A88" s="72">
        <v>17</v>
      </c>
      <c r="B88" s="118" t="s">
        <v>531</v>
      </c>
      <c r="C88" s="79" t="s">
        <v>186</v>
      </c>
      <c r="D88" s="82" t="s">
        <v>482</v>
      </c>
      <c r="E88" s="79">
        <v>1.5</v>
      </c>
      <c r="F88" s="74">
        <v>1.5</v>
      </c>
      <c r="G88" s="79">
        <v>1</v>
      </c>
      <c r="H88" s="74"/>
      <c r="I88" s="75">
        <v>6160</v>
      </c>
      <c r="J88" s="75">
        <v>0</v>
      </c>
      <c r="K88" s="75">
        <v>0</v>
      </c>
      <c r="L88" s="76">
        <f t="shared" si="25"/>
        <v>0</v>
      </c>
      <c r="M88" s="77">
        <v>2400</v>
      </c>
      <c r="N88" s="77">
        <v>7.1</v>
      </c>
      <c r="O88" s="75">
        <f t="shared" si="26"/>
        <v>170.4</v>
      </c>
      <c r="P88" s="78">
        <f t="shared" si="27"/>
        <v>408.96</v>
      </c>
    </row>
    <row r="89" spans="1:16" ht="15.75" thickBot="1" x14ac:dyDescent="0.3">
      <c r="A89" s="80">
        <v>18</v>
      </c>
      <c r="B89" s="119" t="s">
        <v>532</v>
      </c>
      <c r="C89" s="82" t="s">
        <v>186</v>
      </c>
      <c r="D89" s="82" t="s">
        <v>482</v>
      </c>
      <c r="E89" s="82">
        <v>1.5</v>
      </c>
      <c r="F89" s="83">
        <v>1.5</v>
      </c>
      <c r="G89" s="82">
        <v>1</v>
      </c>
      <c r="H89" s="83"/>
      <c r="I89" s="84">
        <v>6160</v>
      </c>
      <c r="J89" s="84">
        <v>0</v>
      </c>
      <c r="K89" s="84">
        <v>0</v>
      </c>
      <c r="L89" s="85">
        <f t="shared" si="25"/>
        <v>0</v>
      </c>
      <c r="M89" s="86">
        <v>2400</v>
      </c>
      <c r="N89" s="86">
        <v>7.1</v>
      </c>
      <c r="O89" s="84">
        <f t="shared" si="26"/>
        <v>170.4</v>
      </c>
      <c r="P89" s="87">
        <f t="shared" si="27"/>
        <v>408.96</v>
      </c>
    </row>
    <row r="90" spans="1:16" ht="15.75" thickBot="1" x14ac:dyDescent="0.3">
      <c r="A90" s="226" t="s">
        <v>254</v>
      </c>
      <c r="B90" s="227"/>
      <c r="C90" s="57" t="s">
        <v>478</v>
      </c>
      <c r="D90" s="57" t="s">
        <v>163</v>
      </c>
      <c r="E90" s="57" t="s">
        <v>163</v>
      </c>
      <c r="F90" s="57" t="s">
        <v>163</v>
      </c>
      <c r="G90" s="57">
        <f>SUM(G91:G104)</f>
        <v>14</v>
      </c>
      <c r="H90" s="57" t="s">
        <v>163</v>
      </c>
      <c r="I90" s="62">
        <f t="shared" ref="I90:N90" si="28">SUM(I91:I104)</f>
        <v>87010</v>
      </c>
      <c r="J90" s="62">
        <f t="shared" si="28"/>
        <v>7749.2800000000025</v>
      </c>
      <c r="K90" s="62">
        <f t="shared" si="28"/>
        <v>98800</v>
      </c>
      <c r="L90" s="62">
        <f t="shared" si="28"/>
        <v>55688.864000000023</v>
      </c>
      <c r="M90" s="62">
        <f t="shared" si="28"/>
        <v>7400</v>
      </c>
      <c r="N90" s="62">
        <f t="shared" si="28"/>
        <v>33</v>
      </c>
      <c r="O90" s="62">
        <f>+SUM(O91:O104)</f>
        <v>815</v>
      </c>
      <c r="P90" s="64">
        <f>+SUM(P91:P104)</f>
        <v>2013.5</v>
      </c>
    </row>
    <row r="91" spans="1:16" x14ac:dyDescent="0.25">
      <c r="A91" s="88">
        <v>1</v>
      </c>
      <c r="B91" s="228" t="s">
        <v>533</v>
      </c>
      <c r="C91" s="89" t="s">
        <v>177</v>
      </c>
      <c r="D91" s="89" t="s">
        <v>485</v>
      </c>
      <c r="E91" s="89">
        <v>1.5</v>
      </c>
      <c r="F91" s="89">
        <v>2.5</v>
      </c>
      <c r="G91" s="89">
        <v>1</v>
      </c>
      <c r="H91" s="89">
        <v>12</v>
      </c>
      <c r="I91" s="90">
        <v>6930</v>
      </c>
      <c r="J91" s="90">
        <f t="shared" ref="J91:J104" si="29">+I91*H91/100</f>
        <v>831.6</v>
      </c>
      <c r="K91" s="90">
        <v>10400</v>
      </c>
      <c r="L91" s="91">
        <f>J91*K91/1000</f>
        <v>8648.64</v>
      </c>
      <c r="M91" s="92">
        <v>0</v>
      </c>
      <c r="N91" s="92">
        <v>0</v>
      </c>
      <c r="O91" s="90">
        <f>+M91*N91/100</f>
        <v>0</v>
      </c>
      <c r="P91" s="93">
        <f>+O91*M91/1000</f>
        <v>0</v>
      </c>
    </row>
    <row r="92" spans="1:16" x14ac:dyDescent="0.25">
      <c r="A92" s="72">
        <f>+A91+1</f>
        <v>2</v>
      </c>
      <c r="B92" s="229"/>
      <c r="C92" s="74" t="s">
        <v>178</v>
      </c>
      <c r="D92" s="82" t="s">
        <v>482</v>
      </c>
      <c r="E92" s="74">
        <v>1.5</v>
      </c>
      <c r="F92" s="74">
        <v>1.5</v>
      </c>
      <c r="G92" s="74">
        <v>1</v>
      </c>
      <c r="H92" s="74">
        <v>9.3000000000000007</v>
      </c>
      <c r="I92" s="75">
        <v>6160</v>
      </c>
      <c r="J92" s="75">
        <f t="shared" si="29"/>
        <v>572.88000000000011</v>
      </c>
      <c r="K92" s="75">
        <v>6800</v>
      </c>
      <c r="L92" s="76">
        <f t="shared" ref="L92:L104" si="30">J92*K92/1000</f>
        <v>3895.5840000000007</v>
      </c>
      <c r="M92" s="77">
        <v>0</v>
      </c>
      <c r="N92" s="77">
        <v>0</v>
      </c>
      <c r="O92" s="75">
        <f>+M92*N92/100</f>
        <v>0</v>
      </c>
      <c r="P92" s="78">
        <f>+O92*M92/1000</f>
        <v>0</v>
      </c>
    </row>
    <row r="93" spans="1:16" x14ac:dyDescent="0.25">
      <c r="A93" s="72">
        <f t="shared" ref="A93:A104" si="31">+A92+1</f>
        <v>3</v>
      </c>
      <c r="B93" s="229"/>
      <c r="C93" s="79" t="s">
        <v>186</v>
      </c>
      <c r="D93" s="82" t="s">
        <v>482</v>
      </c>
      <c r="E93" s="74">
        <v>1.5</v>
      </c>
      <c r="F93" s="74">
        <v>1.5</v>
      </c>
      <c r="G93" s="74">
        <v>1</v>
      </c>
      <c r="H93" s="74">
        <v>8.5</v>
      </c>
      <c r="I93" s="75">
        <v>6160</v>
      </c>
      <c r="J93" s="75">
        <f t="shared" si="29"/>
        <v>523.6</v>
      </c>
      <c r="K93" s="75">
        <v>6800</v>
      </c>
      <c r="L93" s="76">
        <f t="shared" si="30"/>
        <v>3560.48</v>
      </c>
      <c r="M93" s="77">
        <v>0</v>
      </c>
      <c r="N93" s="77">
        <v>0</v>
      </c>
      <c r="O93" s="75">
        <f t="shared" ref="O93:O104" si="32">+M93*N93/100</f>
        <v>0</v>
      </c>
      <c r="P93" s="78">
        <f t="shared" ref="P93:P104" si="33">+O93*M93/1000</f>
        <v>0</v>
      </c>
    </row>
    <row r="94" spans="1:16" x14ac:dyDescent="0.25">
      <c r="A94" s="72">
        <f t="shared" si="31"/>
        <v>4</v>
      </c>
      <c r="B94" s="79" t="s">
        <v>534</v>
      </c>
      <c r="C94" s="79" t="s">
        <v>178</v>
      </c>
      <c r="D94" s="82" t="s">
        <v>482</v>
      </c>
      <c r="E94" s="79">
        <v>1.5</v>
      </c>
      <c r="F94" s="79" t="s">
        <v>257</v>
      </c>
      <c r="G94" s="79">
        <v>1</v>
      </c>
      <c r="H94" s="74">
        <v>9.3000000000000007</v>
      </c>
      <c r="I94" s="75">
        <v>6160</v>
      </c>
      <c r="J94" s="75">
        <f t="shared" si="29"/>
        <v>572.88000000000011</v>
      </c>
      <c r="K94" s="75">
        <v>6800</v>
      </c>
      <c r="L94" s="76">
        <f t="shared" si="30"/>
        <v>3895.5840000000007</v>
      </c>
      <c r="M94" s="77">
        <v>2500</v>
      </c>
      <c r="N94" s="77">
        <v>13</v>
      </c>
      <c r="O94" s="75">
        <f t="shared" si="32"/>
        <v>325</v>
      </c>
      <c r="P94" s="78">
        <f t="shared" si="33"/>
        <v>812.5</v>
      </c>
    </row>
    <row r="95" spans="1:16" x14ac:dyDescent="0.25">
      <c r="A95" s="72">
        <f t="shared" si="31"/>
        <v>5</v>
      </c>
      <c r="B95" s="79" t="s">
        <v>535</v>
      </c>
      <c r="C95" s="79" t="s">
        <v>181</v>
      </c>
      <c r="D95" s="82" t="s">
        <v>482</v>
      </c>
      <c r="E95" s="79">
        <v>1.5</v>
      </c>
      <c r="F95" s="79">
        <v>1.6</v>
      </c>
      <c r="G95" s="79">
        <v>1</v>
      </c>
      <c r="H95" s="74">
        <v>8.3000000000000007</v>
      </c>
      <c r="I95" s="75">
        <v>6160</v>
      </c>
      <c r="J95" s="75">
        <f t="shared" si="29"/>
        <v>511.28000000000009</v>
      </c>
      <c r="K95" s="75">
        <v>6800</v>
      </c>
      <c r="L95" s="76">
        <f t="shared" si="30"/>
        <v>3476.7040000000006</v>
      </c>
      <c r="M95" s="77">
        <v>2400</v>
      </c>
      <c r="N95" s="77">
        <v>10</v>
      </c>
      <c r="O95" s="75">
        <f t="shared" si="32"/>
        <v>240</v>
      </c>
      <c r="P95" s="78">
        <f t="shared" si="33"/>
        <v>576</v>
      </c>
    </row>
    <row r="96" spans="1:16" x14ac:dyDescent="0.25">
      <c r="A96" s="72">
        <f t="shared" si="31"/>
        <v>6</v>
      </c>
      <c r="B96" s="79" t="s">
        <v>536</v>
      </c>
      <c r="C96" s="79" t="s">
        <v>182</v>
      </c>
      <c r="D96" s="82" t="s">
        <v>482</v>
      </c>
      <c r="E96" s="79">
        <v>1.5</v>
      </c>
      <c r="F96" s="74">
        <v>1.5</v>
      </c>
      <c r="G96" s="79">
        <v>1</v>
      </c>
      <c r="H96" s="74">
        <v>8.3000000000000007</v>
      </c>
      <c r="I96" s="75">
        <v>6160</v>
      </c>
      <c r="J96" s="75">
        <f t="shared" si="29"/>
        <v>511.28000000000009</v>
      </c>
      <c r="K96" s="75">
        <v>6800</v>
      </c>
      <c r="L96" s="76">
        <f t="shared" si="30"/>
        <v>3476.7040000000006</v>
      </c>
      <c r="M96" s="77">
        <v>0</v>
      </c>
      <c r="N96" s="77">
        <v>0</v>
      </c>
      <c r="O96" s="75">
        <f t="shared" si="32"/>
        <v>0</v>
      </c>
      <c r="P96" s="78">
        <f t="shared" si="33"/>
        <v>0</v>
      </c>
    </row>
    <row r="97" spans="1:16" x14ac:dyDescent="0.25">
      <c r="A97" s="72">
        <f t="shared" si="31"/>
        <v>7</v>
      </c>
      <c r="B97" s="79" t="s">
        <v>537</v>
      </c>
      <c r="C97" s="79" t="s">
        <v>178</v>
      </c>
      <c r="D97" s="82" t="s">
        <v>482</v>
      </c>
      <c r="E97" s="79">
        <v>1.5</v>
      </c>
      <c r="F97" s="79">
        <v>1.5</v>
      </c>
      <c r="G97" s="79">
        <v>1</v>
      </c>
      <c r="H97" s="74">
        <v>9.3000000000000007</v>
      </c>
      <c r="I97" s="75">
        <v>6160</v>
      </c>
      <c r="J97" s="75">
        <f t="shared" si="29"/>
        <v>572.88000000000011</v>
      </c>
      <c r="K97" s="75">
        <v>6800</v>
      </c>
      <c r="L97" s="76">
        <f t="shared" si="30"/>
        <v>3895.5840000000007</v>
      </c>
      <c r="M97" s="77">
        <v>0</v>
      </c>
      <c r="N97" s="77">
        <v>0</v>
      </c>
      <c r="O97" s="75">
        <f t="shared" si="32"/>
        <v>0</v>
      </c>
      <c r="P97" s="78">
        <f t="shared" si="33"/>
        <v>0</v>
      </c>
    </row>
    <row r="98" spans="1:16" x14ac:dyDescent="0.25">
      <c r="A98" s="72">
        <f t="shared" si="31"/>
        <v>8</v>
      </c>
      <c r="B98" s="79" t="s">
        <v>538</v>
      </c>
      <c r="C98" s="79" t="s">
        <v>186</v>
      </c>
      <c r="D98" s="82" t="s">
        <v>482</v>
      </c>
      <c r="E98" s="79">
        <v>1.5</v>
      </c>
      <c r="F98" s="79">
        <v>1.5</v>
      </c>
      <c r="G98" s="79">
        <v>1</v>
      </c>
      <c r="H98" s="74">
        <v>8.5</v>
      </c>
      <c r="I98" s="75">
        <v>6160</v>
      </c>
      <c r="J98" s="75">
        <f t="shared" si="29"/>
        <v>523.6</v>
      </c>
      <c r="K98" s="75">
        <v>6800</v>
      </c>
      <c r="L98" s="76">
        <f t="shared" si="30"/>
        <v>3560.48</v>
      </c>
      <c r="M98" s="77">
        <v>0</v>
      </c>
      <c r="N98" s="77">
        <v>0</v>
      </c>
      <c r="O98" s="75">
        <f t="shared" si="32"/>
        <v>0</v>
      </c>
      <c r="P98" s="78">
        <f t="shared" si="33"/>
        <v>0</v>
      </c>
    </row>
    <row r="99" spans="1:16" x14ac:dyDescent="0.25">
      <c r="A99" s="72">
        <f t="shared" si="31"/>
        <v>9</v>
      </c>
      <c r="B99" s="79" t="s">
        <v>539</v>
      </c>
      <c r="C99" s="79" t="s">
        <v>186</v>
      </c>
      <c r="D99" s="82" t="s">
        <v>482</v>
      </c>
      <c r="E99" s="79">
        <v>1.5</v>
      </c>
      <c r="F99" s="79">
        <v>1.5</v>
      </c>
      <c r="G99" s="79">
        <v>1</v>
      </c>
      <c r="H99" s="74">
        <v>8.5</v>
      </c>
      <c r="I99" s="75">
        <v>6160</v>
      </c>
      <c r="J99" s="75">
        <f t="shared" si="29"/>
        <v>523.6</v>
      </c>
      <c r="K99" s="75">
        <v>6800</v>
      </c>
      <c r="L99" s="76">
        <f t="shared" si="30"/>
        <v>3560.48</v>
      </c>
      <c r="M99" s="77">
        <v>0</v>
      </c>
      <c r="N99" s="77">
        <v>0</v>
      </c>
      <c r="O99" s="75">
        <f t="shared" si="32"/>
        <v>0</v>
      </c>
      <c r="P99" s="78">
        <f t="shared" si="33"/>
        <v>0</v>
      </c>
    </row>
    <row r="100" spans="1:16" x14ac:dyDescent="0.25">
      <c r="A100" s="72">
        <f t="shared" si="31"/>
        <v>10</v>
      </c>
      <c r="B100" s="79" t="s">
        <v>540</v>
      </c>
      <c r="C100" s="79" t="s">
        <v>186</v>
      </c>
      <c r="D100" s="82" t="s">
        <v>482</v>
      </c>
      <c r="E100" s="79">
        <v>1.5</v>
      </c>
      <c r="F100" s="79">
        <v>1.5</v>
      </c>
      <c r="G100" s="79">
        <v>1</v>
      </c>
      <c r="H100" s="74">
        <v>8.5</v>
      </c>
      <c r="I100" s="75">
        <v>6160</v>
      </c>
      <c r="J100" s="75">
        <f t="shared" si="29"/>
        <v>523.6</v>
      </c>
      <c r="K100" s="75">
        <v>6800</v>
      </c>
      <c r="L100" s="76">
        <f t="shared" si="30"/>
        <v>3560.48</v>
      </c>
      <c r="M100" s="77">
        <v>0</v>
      </c>
      <c r="N100" s="77">
        <v>0</v>
      </c>
      <c r="O100" s="75">
        <f t="shared" si="32"/>
        <v>0</v>
      </c>
      <c r="P100" s="78">
        <f t="shared" si="33"/>
        <v>0</v>
      </c>
    </row>
    <row r="101" spans="1:16" x14ac:dyDescent="0.25">
      <c r="A101" s="72">
        <f t="shared" si="31"/>
        <v>11</v>
      </c>
      <c r="B101" s="79" t="s">
        <v>541</v>
      </c>
      <c r="C101" s="79" t="s">
        <v>182</v>
      </c>
      <c r="D101" s="82" t="s">
        <v>482</v>
      </c>
      <c r="E101" s="79">
        <v>1.5</v>
      </c>
      <c r="F101" s="79">
        <v>1.5</v>
      </c>
      <c r="G101" s="79">
        <v>1</v>
      </c>
      <c r="H101" s="74">
        <v>8.3000000000000007</v>
      </c>
      <c r="I101" s="75">
        <v>6160</v>
      </c>
      <c r="J101" s="75">
        <f t="shared" si="29"/>
        <v>511.28000000000009</v>
      </c>
      <c r="K101" s="75">
        <v>6800</v>
      </c>
      <c r="L101" s="76">
        <f t="shared" si="30"/>
        <v>3476.7040000000006</v>
      </c>
      <c r="M101" s="77">
        <v>0</v>
      </c>
      <c r="N101" s="77">
        <v>0</v>
      </c>
      <c r="O101" s="75">
        <f t="shared" si="32"/>
        <v>0</v>
      </c>
      <c r="P101" s="78">
        <f t="shared" si="33"/>
        <v>0</v>
      </c>
    </row>
    <row r="102" spans="1:16" x14ac:dyDescent="0.25">
      <c r="A102" s="72">
        <f t="shared" si="31"/>
        <v>12</v>
      </c>
      <c r="B102" s="79" t="s">
        <v>542</v>
      </c>
      <c r="C102" s="79" t="s">
        <v>186</v>
      </c>
      <c r="D102" s="82" t="s">
        <v>482</v>
      </c>
      <c r="E102" s="79">
        <v>1.5</v>
      </c>
      <c r="F102" s="79">
        <v>1.5</v>
      </c>
      <c r="G102" s="79">
        <v>1</v>
      </c>
      <c r="H102" s="74">
        <v>8.5</v>
      </c>
      <c r="I102" s="75">
        <v>6160</v>
      </c>
      <c r="J102" s="75">
        <f t="shared" si="29"/>
        <v>523.6</v>
      </c>
      <c r="K102" s="75">
        <v>6800</v>
      </c>
      <c r="L102" s="76">
        <f t="shared" si="30"/>
        <v>3560.48</v>
      </c>
      <c r="M102" s="77">
        <v>2500</v>
      </c>
      <c r="N102" s="77">
        <v>10</v>
      </c>
      <c r="O102" s="75">
        <f t="shared" si="32"/>
        <v>250</v>
      </c>
      <c r="P102" s="78">
        <f t="shared" si="33"/>
        <v>625</v>
      </c>
    </row>
    <row r="103" spans="1:16" x14ac:dyDescent="0.25">
      <c r="A103" s="72">
        <f t="shared" si="31"/>
        <v>13</v>
      </c>
      <c r="B103" s="79" t="s">
        <v>543</v>
      </c>
      <c r="C103" s="79" t="s">
        <v>186</v>
      </c>
      <c r="D103" s="82" t="s">
        <v>482</v>
      </c>
      <c r="E103" s="79">
        <v>1.5</v>
      </c>
      <c r="F103" s="79">
        <v>1.5</v>
      </c>
      <c r="G103" s="79">
        <v>1</v>
      </c>
      <c r="H103" s="74">
        <v>8.5</v>
      </c>
      <c r="I103" s="75">
        <v>6160</v>
      </c>
      <c r="J103" s="75">
        <f t="shared" si="29"/>
        <v>523.6</v>
      </c>
      <c r="K103" s="75">
        <v>6800</v>
      </c>
      <c r="L103" s="76">
        <f t="shared" si="30"/>
        <v>3560.48</v>
      </c>
      <c r="M103" s="77">
        <v>0</v>
      </c>
      <c r="N103" s="77">
        <v>0</v>
      </c>
      <c r="O103" s="75">
        <f t="shared" si="32"/>
        <v>0</v>
      </c>
      <c r="P103" s="78">
        <f t="shared" si="33"/>
        <v>0</v>
      </c>
    </row>
    <row r="104" spans="1:16" ht="15.75" thickBot="1" x14ac:dyDescent="0.3">
      <c r="A104" s="80">
        <f t="shared" si="31"/>
        <v>14</v>
      </c>
      <c r="B104" s="82" t="s">
        <v>544</v>
      </c>
      <c r="C104" s="82" t="s">
        <v>186</v>
      </c>
      <c r="D104" s="82" t="s">
        <v>482</v>
      </c>
      <c r="E104" s="83">
        <v>1.5</v>
      </c>
      <c r="F104" s="83">
        <v>1.5</v>
      </c>
      <c r="G104" s="82">
        <v>1</v>
      </c>
      <c r="H104" s="83">
        <v>8.5</v>
      </c>
      <c r="I104" s="84">
        <v>6160</v>
      </c>
      <c r="J104" s="84">
        <f t="shared" si="29"/>
        <v>523.6</v>
      </c>
      <c r="K104" s="84">
        <v>6800</v>
      </c>
      <c r="L104" s="85">
        <f t="shared" si="30"/>
        <v>3560.48</v>
      </c>
      <c r="M104" s="86">
        <v>0</v>
      </c>
      <c r="N104" s="86">
        <v>0</v>
      </c>
      <c r="O104" s="84">
        <f t="shared" si="32"/>
        <v>0</v>
      </c>
      <c r="P104" s="87">
        <f t="shared" si="33"/>
        <v>0</v>
      </c>
    </row>
    <row r="105" spans="1:16" ht="15.75" thickBot="1" x14ac:dyDescent="0.3">
      <c r="A105" s="226" t="s">
        <v>268</v>
      </c>
      <c r="B105" s="227"/>
      <c r="C105" s="57" t="s">
        <v>478</v>
      </c>
      <c r="D105" s="57" t="s">
        <v>163</v>
      </c>
      <c r="E105" s="57" t="s">
        <v>163</v>
      </c>
      <c r="F105" s="57" t="s">
        <v>163</v>
      </c>
      <c r="G105" s="57">
        <f>SUM(G106:G122)</f>
        <v>17</v>
      </c>
      <c r="H105" s="57" t="s">
        <v>163</v>
      </c>
      <c r="I105" s="62">
        <f t="shared" ref="I105:N105" si="34">SUM(I106:I122)</f>
        <v>115080</v>
      </c>
      <c r="J105" s="62">
        <f t="shared" si="34"/>
        <v>2898</v>
      </c>
      <c r="K105" s="62">
        <f t="shared" si="34"/>
        <v>22200</v>
      </c>
      <c r="L105" s="62">
        <f t="shared" si="34"/>
        <v>22307.040000000001</v>
      </c>
      <c r="M105" s="62">
        <f t="shared" si="34"/>
        <v>39200</v>
      </c>
      <c r="N105" s="62">
        <f t="shared" si="34"/>
        <v>140</v>
      </c>
      <c r="O105" s="62">
        <f>+SUM(O106:O122)</f>
        <v>9380</v>
      </c>
      <c r="P105" s="64">
        <f>+SUM(P106:P122)</f>
        <v>26264</v>
      </c>
    </row>
    <row r="106" spans="1:16" x14ac:dyDescent="0.25">
      <c r="A106" s="88">
        <v>1</v>
      </c>
      <c r="B106" s="228" t="s">
        <v>545</v>
      </c>
      <c r="C106" s="89" t="s">
        <v>175</v>
      </c>
      <c r="D106" s="89" t="s">
        <v>485</v>
      </c>
      <c r="E106" s="89">
        <v>1.5</v>
      </c>
      <c r="F106" s="89">
        <v>3.6</v>
      </c>
      <c r="G106" s="89">
        <v>1</v>
      </c>
      <c r="H106" s="89">
        <v>17</v>
      </c>
      <c r="I106" s="90">
        <v>7560</v>
      </c>
      <c r="J106" s="90">
        <f t="shared" ref="J106:J108" si="35">+I106*H106/100</f>
        <v>1285.2</v>
      </c>
      <c r="K106" s="90">
        <v>9200</v>
      </c>
      <c r="L106" s="91">
        <f>J106*K106/1000</f>
        <v>11823.84</v>
      </c>
      <c r="M106" s="92">
        <v>0</v>
      </c>
      <c r="N106" s="92">
        <v>0</v>
      </c>
      <c r="O106" s="90">
        <f>+M106*N106/100</f>
        <v>0</v>
      </c>
      <c r="P106" s="93">
        <f>+O106*M106/1000</f>
        <v>0</v>
      </c>
    </row>
    <row r="107" spans="1:16" x14ac:dyDescent="0.25">
      <c r="A107" s="72">
        <f>+A106+1</f>
        <v>2</v>
      </c>
      <c r="B107" s="229"/>
      <c r="C107" s="74" t="s">
        <v>270</v>
      </c>
      <c r="D107" s="82" t="s">
        <v>482</v>
      </c>
      <c r="E107" s="74">
        <v>1.5</v>
      </c>
      <c r="F107" s="74">
        <v>2.4</v>
      </c>
      <c r="G107" s="74">
        <v>1</v>
      </c>
      <c r="H107" s="74">
        <v>13.5</v>
      </c>
      <c r="I107" s="75">
        <v>6720</v>
      </c>
      <c r="J107" s="75">
        <f t="shared" si="35"/>
        <v>907.2</v>
      </c>
      <c r="K107" s="75">
        <v>6500</v>
      </c>
      <c r="L107" s="76">
        <f t="shared" ref="L107:L122" si="36">J107*K107/1000</f>
        <v>5896.8</v>
      </c>
      <c r="M107" s="77">
        <v>0</v>
      </c>
      <c r="N107" s="77">
        <v>0</v>
      </c>
      <c r="O107" s="75">
        <f>+M107*N107/100</f>
        <v>0</v>
      </c>
      <c r="P107" s="78">
        <f>+O107*M107/1000</f>
        <v>0</v>
      </c>
    </row>
    <row r="108" spans="1:16" x14ac:dyDescent="0.25">
      <c r="A108" s="72">
        <f t="shared" ref="A108:A122" si="37">+A107+1</f>
        <v>3</v>
      </c>
      <c r="B108" s="229"/>
      <c r="C108" s="74" t="s">
        <v>271</v>
      </c>
      <c r="D108" s="82" t="s">
        <v>482</v>
      </c>
      <c r="E108" s="74">
        <v>1.5</v>
      </c>
      <c r="F108" s="74">
        <v>1.8</v>
      </c>
      <c r="G108" s="74">
        <v>1</v>
      </c>
      <c r="H108" s="74">
        <v>10.5</v>
      </c>
      <c r="I108" s="75">
        <v>6720</v>
      </c>
      <c r="J108" s="75">
        <f t="shared" si="35"/>
        <v>705.6</v>
      </c>
      <c r="K108" s="75">
        <v>6500</v>
      </c>
      <c r="L108" s="76">
        <f t="shared" si="36"/>
        <v>4586.3999999999996</v>
      </c>
      <c r="M108" s="77">
        <v>0</v>
      </c>
      <c r="N108" s="77">
        <v>0</v>
      </c>
      <c r="O108" s="75">
        <f t="shared" ref="O108" si="38">+M108*N108/100</f>
        <v>0</v>
      </c>
      <c r="P108" s="78">
        <f t="shared" ref="P108:P122" si="39">+O108*M108/1000</f>
        <v>0</v>
      </c>
    </row>
    <row r="109" spans="1:16" x14ac:dyDescent="0.25">
      <c r="A109" s="72">
        <f t="shared" si="37"/>
        <v>4</v>
      </c>
      <c r="B109" s="79" t="s">
        <v>546</v>
      </c>
      <c r="C109" s="79" t="s">
        <v>178</v>
      </c>
      <c r="D109" s="82" t="s">
        <v>482</v>
      </c>
      <c r="E109" s="79">
        <v>1.5</v>
      </c>
      <c r="F109" s="79">
        <v>1.5</v>
      </c>
      <c r="G109" s="79">
        <v>1</v>
      </c>
      <c r="H109" s="74">
        <v>10</v>
      </c>
      <c r="I109" s="75">
        <v>6720</v>
      </c>
      <c r="J109" s="75">
        <v>0</v>
      </c>
      <c r="K109" s="75">
        <v>0</v>
      </c>
      <c r="L109" s="76">
        <f t="shared" si="36"/>
        <v>0</v>
      </c>
      <c r="M109" s="77">
        <v>2800</v>
      </c>
      <c r="N109" s="77">
        <v>10</v>
      </c>
      <c r="O109" s="75">
        <v>670</v>
      </c>
      <c r="P109" s="78">
        <f t="shared" si="39"/>
        <v>1876</v>
      </c>
    </row>
    <row r="110" spans="1:16" x14ac:dyDescent="0.25">
      <c r="A110" s="72">
        <f t="shared" si="37"/>
        <v>5</v>
      </c>
      <c r="B110" s="79" t="s">
        <v>547</v>
      </c>
      <c r="C110" s="79" t="s">
        <v>186</v>
      </c>
      <c r="D110" s="82" t="s">
        <v>482</v>
      </c>
      <c r="E110" s="79">
        <v>1.5</v>
      </c>
      <c r="F110" s="79">
        <v>1.5</v>
      </c>
      <c r="G110" s="79">
        <v>1</v>
      </c>
      <c r="H110" s="74">
        <v>10</v>
      </c>
      <c r="I110" s="75">
        <v>6720</v>
      </c>
      <c r="J110" s="75">
        <v>0</v>
      </c>
      <c r="K110" s="75">
        <v>0</v>
      </c>
      <c r="L110" s="76">
        <f t="shared" si="36"/>
        <v>0</v>
      </c>
      <c r="M110" s="77">
        <v>2800</v>
      </c>
      <c r="N110" s="77">
        <v>10</v>
      </c>
      <c r="O110" s="75">
        <v>670</v>
      </c>
      <c r="P110" s="78">
        <f t="shared" si="39"/>
        <v>1876</v>
      </c>
    </row>
    <row r="111" spans="1:16" x14ac:dyDescent="0.25">
      <c r="A111" s="72">
        <f t="shared" si="37"/>
        <v>6</v>
      </c>
      <c r="B111" s="79" t="s">
        <v>548</v>
      </c>
      <c r="C111" s="79" t="s">
        <v>186</v>
      </c>
      <c r="D111" s="82" t="s">
        <v>482</v>
      </c>
      <c r="E111" s="79">
        <v>1.5</v>
      </c>
      <c r="F111" s="79">
        <v>1.5</v>
      </c>
      <c r="G111" s="79">
        <v>1</v>
      </c>
      <c r="H111" s="74">
        <v>10</v>
      </c>
      <c r="I111" s="75">
        <v>6720</v>
      </c>
      <c r="J111" s="75">
        <v>0</v>
      </c>
      <c r="K111" s="75">
        <v>0</v>
      </c>
      <c r="L111" s="76">
        <f t="shared" si="36"/>
        <v>0</v>
      </c>
      <c r="M111" s="77">
        <v>2800</v>
      </c>
      <c r="N111" s="77">
        <v>10</v>
      </c>
      <c r="O111" s="75">
        <v>670</v>
      </c>
      <c r="P111" s="78">
        <f t="shared" si="39"/>
        <v>1876</v>
      </c>
    </row>
    <row r="112" spans="1:16" x14ac:dyDescent="0.25">
      <c r="A112" s="72">
        <f t="shared" si="37"/>
        <v>7</v>
      </c>
      <c r="B112" s="79" t="s">
        <v>549</v>
      </c>
      <c r="C112" s="79" t="s">
        <v>186</v>
      </c>
      <c r="D112" s="82" t="s">
        <v>482</v>
      </c>
      <c r="E112" s="79">
        <v>1.5</v>
      </c>
      <c r="F112" s="79">
        <v>1.5</v>
      </c>
      <c r="G112" s="79">
        <v>1</v>
      </c>
      <c r="H112" s="74">
        <v>10</v>
      </c>
      <c r="I112" s="75">
        <v>6720</v>
      </c>
      <c r="J112" s="75">
        <v>0</v>
      </c>
      <c r="K112" s="75">
        <v>0</v>
      </c>
      <c r="L112" s="76">
        <f t="shared" si="36"/>
        <v>0</v>
      </c>
      <c r="M112" s="77">
        <v>2800</v>
      </c>
      <c r="N112" s="77">
        <v>10</v>
      </c>
      <c r="O112" s="75">
        <v>670</v>
      </c>
      <c r="P112" s="78">
        <f t="shared" si="39"/>
        <v>1876</v>
      </c>
    </row>
    <row r="113" spans="1:16" x14ac:dyDescent="0.25">
      <c r="A113" s="72">
        <f t="shared" si="37"/>
        <v>8</v>
      </c>
      <c r="B113" s="79" t="s">
        <v>550</v>
      </c>
      <c r="C113" s="79" t="s">
        <v>186</v>
      </c>
      <c r="D113" s="82" t="s">
        <v>482</v>
      </c>
      <c r="E113" s="79">
        <v>1.5</v>
      </c>
      <c r="F113" s="79">
        <v>1.5</v>
      </c>
      <c r="G113" s="79">
        <v>1</v>
      </c>
      <c r="H113" s="74">
        <v>10</v>
      </c>
      <c r="I113" s="75">
        <v>6720</v>
      </c>
      <c r="J113" s="75">
        <v>0</v>
      </c>
      <c r="K113" s="75">
        <v>0</v>
      </c>
      <c r="L113" s="76">
        <f t="shared" si="36"/>
        <v>0</v>
      </c>
      <c r="M113" s="77">
        <v>2800</v>
      </c>
      <c r="N113" s="77">
        <v>10</v>
      </c>
      <c r="O113" s="75">
        <v>670</v>
      </c>
      <c r="P113" s="78">
        <f t="shared" si="39"/>
        <v>1876</v>
      </c>
    </row>
    <row r="114" spans="1:16" x14ac:dyDescent="0.25">
      <c r="A114" s="72">
        <f t="shared" si="37"/>
        <v>9</v>
      </c>
      <c r="B114" s="79" t="s">
        <v>551</v>
      </c>
      <c r="C114" s="79" t="s">
        <v>186</v>
      </c>
      <c r="D114" s="82" t="s">
        <v>482</v>
      </c>
      <c r="E114" s="79">
        <v>1.5</v>
      </c>
      <c r="F114" s="79">
        <v>1.5</v>
      </c>
      <c r="G114" s="79">
        <v>1</v>
      </c>
      <c r="H114" s="74">
        <v>10</v>
      </c>
      <c r="I114" s="75">
        <v>6720</v>
      </c>
      <c r="J114" s="75">
        <v>0</v>
      </c>
      <c r="K114" s="75">
        <v>0</v>
      </c>
      <c r="L114" s="76">
        <f t="shared" si="36"/>
        <v>0</v>
      </c>
      <c r="M114" s="77">
        <v>2800</v>
      </c>
      <c r="N114" s="77">
        <v>10</v>
      </c>
      <c r="O114" s="75">
        <v>670</v>
      </c>
      <c r="P114" s="78">
        <f t="shared" si="39"/>
        <v>1876</v>
      </c>
    </row>
    <row r="115" spans="1:16" x14ac:dyDescent="0.25">
      <c r="A115" s="72">
        <f t="shared" si="37"/>
        <v>10</v>
      </c>
      <c r="B115" s="79" t="s">
        <v>552</v>
      </c>
      <c r="C115" s="79" t="s">
        <v>186</v>
      </c>
      <c r="D115" s="82" t="s">
        <v>482</v>
      </c>
      <c r="E115" s="79">
        <v>1.5</v>
      </c>
      <c r="F115" s="79">
        <v>1.5</v>
      </c>
      <c r="G115" s="79">
        <v>1</v>
      </c>
      <c r="H115" s="74">
        <v>10</v>
      </c>
      <c r="I115" s="75">
        <v>6720</v>
      </c>
      <c r="J115" s="75">
        <v>0</v>
      </c>
      <c r="K115" s="75">
        <v>0</v>
      </c>
      <c r="L115" s="76">
        <f t="shared" si="36"/>
        <v>0</v>
      </c>
      <c r="M115" s="77">
        <v>2800</v>
      </c>
      <c r="N115" s="77">
        <v>10</v>
      </c>
      <c r="O115" s="75">
        <v>670</v>
      </c>
      <c r="P115" s="78">
        <f t="shared" si="39"/>
        <v>1876</v>
      </c>
    </row>
    <row r="116" spans="1:16" x14ac:dyDescent="0.25">
      <c r="A116" s="72">
        <f t="shared" si="37"/>
        <v>11</v>
      </c>
      <c r="B116" s="79" t="s">
        <v>553</v>
      </c>
      <c r="C116" s="79" t="s">
        <v>186</v>
      </c>
      <c r="D116" s="82" t="s">
        <v>482</v>
      </c>
      <c r="E116" s="79">
        <v>1.5</v>
      </c>
      <c r="F116" s="79">
        <v>1.5</v>
      </c>
      <c r="G116" s="79">
        <v>1</v>
      </c>
      <c r="H116" s="74">
        <v>10</v>
      </c>
      <c r="I116" s="75">
        <v>6720</v>
      </c>
      <c r="J116" s="75">
        <v>0</v>
      </c>
      <c r="K116" s="75">
        <v>0</v>
      </c>
      <c r="L116" s="76">
        <f t="shared" si="36"/>
        <v>0</v>
      </c>
      <c r="M116" s="77">
        <v>2800</v>
      </c>
      <c r="N116" s="77">
        <v>10</v>
      </c>
      <c r="O116" s="75">
        <v>670</v>
      </c>
      <c r="P116" s="78">
        <f t="shared" si="39"/>
        <v>1876</v>
      </c>
    </row>
    <row r="117" spans="1:16" x14ac:dyDescent="0.25">
      <c r="A117" s="72">
        <f t="shared" si="37"/>
        <v>12</v>
      </c>
      <c r="B117" s="79" t="s">
        <v>554</v>
      </c>
      <c r="C117" s="79" t="s">
        <v>186</v>
      </c>
      <c r="D117" s="82" t="s">
        <v>482</v>
      </c>
      <c r="E117" s="79">
        <v>1.5</v>
      </c>
      <c r="F117" s="79">
        <v>1.5</v>
      </c>
      <c r="G117" s="79">
        <v>1</v>
      </c>
      <c r="H117" s="74">
        <v>10</v>
      </c>
      <c r="I117" s="75">
        <v>6720</v>
      </c>
      <c r="J117" s="75">
        <v>0</v>
      </c>
      <c r="K117" s="75">
        <v>0</v>
      </c>
      <c r="L117" s="76">
        <f t="shared" si="36"/>
        <v>0</v>
      </c>
      <c r="M117" s="77">
        <v>2800</v>
      </c>
      <c r="N117" s="77">
        <v>10</v>
      </c>
      <c r="O117" s="75">
        <v>670</v>
      </c>
      <c r="P117" s="78">
        <f t="shared" si="39"/>
        <v>1876</v>
      </c>
    </row>
    <row r="118" spans="1:16" x14ac:dyDescent="0.25">
      <c r="A118" s="72">
        <f t="shared" si="37"/>
        <v>13</v>
      </c>
      <c r="B118" s="79" t="s">
        <v>555</v>
      </c>
      <c r="C118" s="79" t="s">
        <v>186</v>
      </c>
      <c r="D118" s="82" t="s">
        <v>482</v>
      </c>
      <c r="E118" s="79">
        <v>1.5</v>
      </c>
      <c r="F118" s="79">
        <v>1.5</v>
      </c>
      <c r="G118" s="79">
        <v>1</v>
      </c>
      <c r="H118" s="74">
        <v>10</v>
      </c>
      <c r="I118" s="75">
        <v>6720</v>
      </c>
      <c r="J118" s="75">
        <v>0</v>
      </c>
      <c r="K118" s="75">
        <v>0</v>
      </c>
      <c r="L118" s="76">
        <f t="shared" si="36"/>
        <v>0</v>
      </c>
      <c r="M118" s="77">
        <v>2800</v>
      </c>
      <c r="N118" s="77">
        <v>10</v>
      </c>
      <c r="O118" s="75">
        <v>670</v>
      </c>
      <c r="P118" s="78">
        <f t="shared" si="39"/>
        <v>1876</v>
      </c>
    </row>
    <row r="119" spans="1:16" x14ac:dyDescent="0.25">
      <c r="A119" s="72">
        <f t="shared" si="37"/>
        <v>14</v>
      </c>
      <c r="B119" s="79" t="s">
        <v>556</v>
      </c>
      <c r="C119" s="79" t="s">
        <v>178</v>
      </c>
      <c r="D119" s="82" t="s">
        <v>482</v>
      </c>
      <c r="E119" s="79">
        <v>1.5</v>
      </c>
      <c r="F119" s="79">
        <v>1.5</v>
      </c>
      <c r="G119" s="79">
        <v>1</v>
      </c>
      <c r="H119" s="74">
        <v>10</v>
      </c>
      <c r="I119" s="75">
        <v>6720</v>
      </c>
      <c r="J119" s="75">
        <v>0</v>
      </c>
      <c r="K119" s="75">
        <v>0</v>
      </c>
      <c r="L119" s="76">
        <f t="shared" si="36"/>
        <v>0</v>
      </c>
      <c r="M119" s="77">
        <v>2800</v>
      </c>
      <c r="N119" s="77">
        <v>10</v>
      </c>
      <c r="O119" s="75">
        <v>670</v>
      </c>
      <c r="P119" s="78">
        <f t="shared" si="39"/>
        <v>1876</v>
      </c>
    </row>
    <row r="120" spans="1:16" x14ac:dyDescent="0.25">
      <c r="A120" s="72">
        <f t="shared" si="37"/>
        <v>15</v>
      </c>
      <c r="B120" s="79" t="s">
        <v>557</v>
      </c>
      <c r="C120" s="79" t="s">
        <v>186</v>
      </c>
      <c r="D120" s="82" t="s">
        <v>482</v>
      </c>
      <c r="E120" s="79">
        <v>1.5</v>
      </c>
      <c r="F120" s="79">
        <v>1.5</v>
      </c>
      <c r="G120" s="79">
        <v>1</v>
      </c>
      <c r="H120" s="74">
        <v>10</v>
      </c>
      <c r="I120" s="75">
        <v>6720</v>
      </c>
      <c r="J120" s="75">
        <v>0</v>
      </c>
      <c r="K120" s="75">
        <v>0</v>
      </c>
      <c r="L120" s="76">
        <f t="shared" si="36"/>
        <v>0</v>
      </c>
      <c r="M120" s="77">
        <v>2800</v>
      </c>
      <c r="N120" s="77">
        <v>10</v>
      </c>
      <c r="O120" s="75">
        <v>670</v>
      </c>
      <c r="P120" s="78">
        <f t="shared" si="39"/>
        <v>1876</v>
      </c>
    </row>
    <row r="121" spans="1:16" x14ac:dyDescent="0.25">
      <c r="A121" s="72">
        <f t="shared" si="37"/>
        <v>16</v>
      </c>
      <c r="B121" s="79" t="s">
        <v>558</v>
      </c>
      <c r="C121" s="79" t="s">
        <v>178</v>
      </c>
      <c r="D121" s="82" t="s">
        <v>482</v>
      </c>
      <c r="E121" s="79">
        <v>1.5</v>
      </c>
      <c r="F121" s="79">
        <v>1.5</v>
      </c>
      <c r="G121" s="79">
        <v>1</v>
      </c>
      <c r="H121" s="74">
        <v>10</v>
      </c>
      <c r="I121" s="75">
        <v>6720</v>
      </c>
      <c r="J121" s="75">
        <v>0</v>
      </c>
      <c r="K121" s="75">
        <v>0</v>
      </c>
      <c r="L121" s="76">
        <f t="shared" si="36"/>
        <v>0</v>
      </c>
      <c r="M121" s="77">
        <v>2800</v>
      </c>
      <c r="N121" s="77">
        <v>10</v>
      </c>
      <c r="O121" s="75">
        <v>670</v>
      </c>
      <c r="P121" s="78">
        <f t="shared" si="39"/>
        <v>1876</v>
      </c>
    </row>
    <row r="122" spans="1:16" ht="15.75" thickBot="1" x14ac:dyDescent="0.3">
      <c r="A122" s="80">
        <f t="shared" si="37"/>
        <v>17</v>
      </c>
      <c r="B122" s="82" t="s">
        <v>559</v>
      </c>
      <c r="C122" s="82" t="s">
        <v>178</v>
      </c>
      <c r="D122" s="82" t="s">
        <v>482</v>
      </c>
      <c r="E122" s="82">
        <v>1.5</v>
      </c>
      <c r="F122" s="82">
        <v>1.5</v>
      </c>
      <c r="G122" s="82">
        <v>1</v>
      </c>
      <c r="H122" s="83">
        <v>10</v>
      </c>
      <c r="I122" s="84">
        <v>6720</v>
      </c>
      <c r="J122" s="84">
        <v>0</v>
      </c>
      <c r="K122" s="84">
        <v>0</v>
      </c>
      <c r="L122" s="85">
        <f t="shared" si="36"/>
        <v>0</v>
      </c>
      <c r="M122" s="86">
        <v>2800</v>
      </c>
      <c r="N122" s="86">
        <v>10</v>
      </c>
      <c r="O122" s="84">
        <v>670</v>
      </c>
      <c r="P122" s="87">
        <f t="shared" si="39"/>
        <v>1876</v>
      </c>
    </row>
    <row r="123" spans="1:16" ht="15.75" thickBot="1" x14ac:dyDescent="0.3">
      <c r="A123" s="226" t="s">
        <v>286</v>
      </c>
      <c r="B123" s="227"/>
      <c r="C123" s="57" t="s">
        <v>478</v>
      </c>
      <c r="D123" s="57" t="s">
        <v>163</v>
      </c>
      <c r="E123" s="57" t="s">
        <v>163</v>
      </c>
      <c r="F123" s="57" t="s">
        <v>163</v>
      </c>
      <c r="G123" s="57">
        <f>SUM(G124:G142)</f>
        <v>19</v>
      </c>
      <c r="H123" s="57" t="s">
        <v>163</v>
      </c>
      <c r="I123" s="62">
        <f t="shared" ref="I123:N123" si="40">SUM(I124:I142)</f>
        <v>128520</v>
      </c>
      <c r="J123" s="62">
        <f t="shared" si="40"/>
        <v>13325.874545454541</v>
      </c>
      <c r="K123" s="62">
        <f t="shared" si="40"/>
        <v>123500</v>
      </c>
      <c r="L123" s="62">
        <f t="shared" si="40"/>
        <v>86618.18454545454</v>
      </c>
      <c r="M123" s="62">
        <f t="shared" si="40"/>
        <v>0</v>
      </c>
      <c r="N123" s="62">
        <f t="shared" si="40"/>
        <v>0</v>
      </c>
      <c r="O123" s="62">
        <f>+SUM(O124:O142)</f>
        <v>0</v>
      </c>
      <c r="P123" s="64">
        <f>+SUM(P124:P142)</f>
        <v>0</v>
      </c>
    </row>
    <row r="124" spans="1:16" x14ac:dyDescent="0.25">
      <c r="A124" s="88">
        <v>1</v>
      </c>
      <c r="B124" s="228" t="s">
        <v>560</v>
      </c>
      <c r="C124" s="89" t="s">
        <v>288</v>
      </c>
      <c r="D124" s="89" t="s">
        <v>485</v>
      </c>
      <c r="E124" s="89">
        <v>1.5</v>
      </c>
      <c r="F124" s="89">
        <v>3.6</v>
      </c>
      <c r="G124" s="89">
        <v>1</v>
      </c>
      <c r="H124" s="89">
        <v>11.8</v>
      </c>
      <c r="I124" s="120">
        <v>7560</v>
      </c>
      <c r="J124" s="90">
        <v>892.08</v>
      </c>
      <c r="K124" s="90">
        <v>6500</v>
      </c>
      <c r="L124" s="91">
        <f>+J124*K124/1000</f>
        <v>5798.52</v>
      </c>
      <c r="M124" s="92">
        <v>0</v>
      </c>
      <c r="N124" s="92">
        <v>0</v>
      </c>
      <c r="O124" s="90">
        <f>+M124*N124/100</f>
        <v>0</v>
      </c>
      <c r="P124" s="93">
        <f>+O124*M124/1000</f>
        <v>0</v>
      </c>
    </row>
    <row r="125" spans="1:16" x14ac:dyDescent="0.25">
      <c r="A125" s="72">
        <v>2</v>
      </c>
      <c r="B125" s="229"/>
      <c r="C125" s="74" t="s">
        <v>289</v>
      </c>
      <c r="D125" s="82" t="s">
        <v>482</v>
      </c>
      <c r="E125" s="74">
        <v>1.5</v>
      </c>
      <c r="F125" s="74">
        <v>1.5</v>
      </c>
      <c r="G125" s="74">
        <v>1</v>
      </c>
      <c r="H125" s="74">
        <v>9.8000000000000007</v>
      </c>
      <c r="I125" s="121">
        <v>6720</v>
      </c>
      <c r="J125" s="75">
        <v>658.56</v>
      </c>
      <c r="K125" s="75">
        <v>6500</v>
      </c>
      <c r="L125" s="76">
        <f t="shared" ref="L125:L142" si="41">+J125*K125/1000</f>
        <v>4280.6400000000003</v>
      </c>
      <c r="M125" s="77">
        <v>0</v>
      </c>
      <c r="N125" s="77">
        <v>0</v>
      </c>
      <c r="O125" s="75">
        <f>+M125*N125/100</f>
        <v>0</v>
      </c>
      <c r="P125" s="78">
        <f>+O125*M125/1000</f>
        <v>0</v>
      </c>
    </row>
    <row r="126" spans="1:16" x14ac:dyDescent="0.25">
      <c r="A126" s="72">
        <v>3</v>
      </c>
      <c r="B126" s="229"/>
      <c r="C126" s="74" t="s">
        <v>289</v>
      </c>
      <c r="D126" s="82" t="s">
        <v>482</v>
      </c>
      <c r="E126" s="74">
        <v>1.5</v>
      </c>
      <c r="F126" s="74">
        <v>1.5</v>
      </c>
      <c r="G126" s="74">
        <v>1</v>
      </c>
      <c r="H126" s="74">
        <v>9.8000000000000007</v>
      </c>
      <c r="I126" s="121">
        <v>6720</v>
      </c>
      <c r="J126" s="75">
        <v>658.5545454545454</v>
      </c>
      <c r="K126" s="75">
        <v>6500</v>
      </c>
      <c r="L126" s="76">
        <f t="shared" si="41"/>
        <v>4280.6045454545447</v>
      </c>
      <c r="M126" s="77">
        <v>0</v>
      </c>
      <c r="N126" s="77">
        <v>0</v>
      </c>
      <c r="O126" s="75">
        <f t="shared" ref="O126:O142" si="42">+M126*N126/100</f>
        <v>0</v>
      </c>
      <c r="P126" s="78">
        <f t="shared" ref="P126:P142" si="43">+O126*M126/1000</f>
        <v>0</v>
      </c>
    </row>
    <row r="127" spans="1:16" x14ac:dyDescent="0.25">
      <c r="A127" s="72">
        <v>4</v>
      </c>
      <c r="B127" s="122" t="s">
        <v>561</v>
      </c>
      <c r="C127" s="79" t="s">
        <v>291</v>
      </c>
      <c r="D127" s="82" t="s">
        <v>482</v>
      </c>
      <c r="E127" s="79">
        <v>1.5</v>
      </c>
      <c r="F127" s="94">
        <v>2.4</v>
      </c>
      <c r="G127" s="79">
        <v>1</v>
      </c>
      <c r="H127" s="74">
        <v>16</v>
      </c>
      <c r="I127" s="121">
        <v>6720</v>
      </c>
      <c r="J127" s="75">
        <v>1077</v>
      </c>
      <c r="K127" s="75">
        <v>6500</v>
      </c>
      <c r="L127" s="76">
        <f t="shared" si="41"/>
        <v>7000.5</v>
      </c>
      <c r="M127" s="77">
        <v>0</v>
      </c>
      <c r="N127" s="77">
        <v>0</v>
      </c>
      <c r="O127" s="75">
        <f t="shared" si="42"/>
        <v>0</v>
      </c>
      <c r="P127" s="78">
        <f t="shared" si="43"/>
        <v>0</v>
      </c>
    </row>
    <row r="128" spans="1:16" x14ac:dyDescent="0.25">
      <c r="A128" s="72">
        <v>5</v>
      </c>
      <c r="B128" s="122" t="s">
        <v>562</v>
      </c>
      <c r="C128" s="79" t="s">
        <v>215</v>
      </c>
      <c r="D128" s="82" t="s">
        <v>482</v>
      </c>
      <c r="E128" s="79">
        <v>1.5</v>
      </c>
      <c r="F128" s="74">
        <v>1.5</v>
      </c>
      <c r="G128" s="79">
        <v>1</v>
      </c>
      <c r="H128" s="74">
        <v>9.8000000000000007</v>
      </c>
      <c r="I128" s="121">
        <v>6720</v>
      </c>
      <c r="J128" s="75">
        <v>658.56</v>
      </c>
      <c r="K128" s="75">
        <v>6500</v>
      </c>
      <c r="L128" s="76">
        <f t="shared" si="41"/>
        <v>4280.6400000000003</v>
      </c>
      <c r="M128" s="77">
        <v>0</v>
      </c>
      <c r="N128" s="77">
        <v>0</v>
      </c>
      <c r="O128" s="75">
        <f t="shared" si="42"/>
        <v>0</v>
      </c>
      <c r="P128" s="78">
        <f t="shared" si="43"/>
        <v>0</v>
      </c>
    </row>
    <row r="129" spans="1:16" x14ac:dyDescent="0.25">
      <c r="A129" s="72">
        <v>6</v>
      </c>
      <c r="B129" s="122" t="s">
        <v>563</v>
      </c>
      <c r="C129" s="79" t="s">
        <v>294</v>
      </c>
      <c r="D129" s="82" t="s">
        <v>482</v>
      </c>
      <c r="E129" s="79">
        <v>1.5</v>
      </c>
      <c r="F129" s="94">
        <v>1.6</v>
      </c>
      <c r="G129" s="79">
        <v>1</v>
      </c>
      <c r="H129" s="74">
        <v>11</v>
      </c>
      <c r="I129" s="121">
        <v>6720</v>
      </c>
      <c r="J129" s="75">
        <v>739.2</v>
      </c>
      <c r="K129" s="75">
        <v>6500</v>
      </c>
      <c r="L129" s="76">
        <f t="shared" si="41"/>
        <v>4804.8</v>
      </c>
      <c r="M129" s="77">
        <v>0</v>
      </c>
      <c r="N129" s="77">
        <v>0</v>
      </c>
      <c r="O129" s="75">
        <f t="shared" si="42"/>
        <v>0</v>
      </c>
      <c r="P129" s="78">
        <f t="shared" si="43"/>
        <v>0</v>
      </c>
    </row>
    <row r="130" spans="1:16" x14ac:dyDescent="0.25">
      <c r="A130" s="72">
        <v>7</v>
      </c>
      <c r="B130" s="122" t="s">
        <v>564</v>
      </c>
      <c r="C130" s="79" t="s">
        <v>215</v>
      </c>
      <c r="D130" s="82" t="s">
        <v>482</v>
      </c>
      <c r="E130" s="79">
        <v>1.5</v>
      </c>
      <c r="F130" s="74">
        <v>1.5</v>
      </c>
      <c r="G130" s="79">
        <v>1</v>
      </c>
      <c r="H130" s="74">
        <v>9.8000000000000007</v>
      </c>
      <c r="I130" s="121">
        <v>6720</v>
      </c>
      <c r="J130" s="75">
        <v>658.56</v>
      </c>
      <c r="K130" s="75">
        <v>6500</v>
      </c>
      <c r="L130" s="76">
        <f t="shared" si="41"/>
        <v>4280.6400000000003</v>
      </c>
      <c r="M130" s="77">
        <v>0</v>
      </c>
      <c r="N130" s="77">
        <v>0</v>
      </c>
      <c r="O130" s="75">
        <f t="shared" si="42"/>
        <v>0</v>
      </c>
      <c r="P130" s="78">
        <f t="shared" si="43"/>
        <v>0</v>
      </c>
    </row>
    <row r="131" spans="1:16" x14ac:dyDescent="0.25">
      <c r="A131" s="72">
        <v>8</v>
      </c>
      <c r="B131" s="122" t="s">
        <v>565</v>
      </c>
      <c r="C131" s="79" t="s">
        <v>294</v>
      </c>
      <c r="D131" s="82" t="s">
        <v>482</v>
      </c>
      <c r="E131" s="79">
        <v>1.5</v>
      </c>
      <c r="F131" s="74">
        <v>1.6</v>
      </c>
      <c r="G131" s="79">
        <v>1</v>
      </c>
      <c r="H131" s="74">
        <v>11</v>
      </c>
      <c r="I131" s="121">
        <v>6720</v>
      </c>
      <c r="J131" s="75">
        <v>739.2</v>
      </c>
      <c r="K131" s="75">
        <v>6500</v>
      </c>
      <c r="L131" s="76">
        <f t="shared" si="41"/>
        <v>4804.8</v>
      </c>
      <c r="M131" s="77">
        <v>0</v>
      </c>
      <c r="N131" s="77">
        <v>0</v>
      </c>
      <c r="O131" s="75">
        <f t="shared" si="42"/>
        <v>0</v>
      </c>
      <c r="P131" s="78">
        <f t="shared" si="43"/>
        <v>0</v>
      </c>
    </row>
    <row r="132" spans="1:16" x14ac:dyDescent="0.25">
      <c r="A132" s="72">
        <v>9</v>
      </c>
      <c r="B132" s="122" t="s">
        <v>566</v>
      </c>
      <c r="C132" s="79" t="s">
        <v>215</v>
      </c>
      <c r="D132" s="82" t="s">
        <v>482</v>
      </c>
      <c r="E132" s="79">
        <v>1.5</v>
      </c>
      <c r="F132" s="74">
        <v>1.5</v>
      </c>
      <c r="G132" s="79">
        <v>1</v>
      </c>
      <c r="H132" s="74">
        <v>9.8000000000000007</v>
      </c>
      <c r="I132" s="121">
        <v>6720</v>
      </c>
      <c r="J132" s="75">
        <v>658.56</v>
      </c>
      <c r="K132" s="75">
        <v>6500</v>
      </c>
      <c r="L132" s="76">
        <f t="shared" si="41"/>
        <v>4280.6400000000003</v>
      </c>
      <c r="M132" s="77">
        <v>0</v>
      </c>
      <c r="N132" s="77">
        <v>0</v>
      </c>
      <c r="O132" s="75">
        <f t="shared" si="42"/>
        <v>0</v>
      </c>
      <c r="P132" s="78">
        <f t="shared" si="43"/>
        <v>0</v>
      </c>
    </row>
    <row r="133" spans="1:16" x14ac:dyDescent="0.25">
      <c r="A133" s="72">
        <v>10</v>
      </c>
      <c r="B133" s="122" t="s">
        <v>567</v>
      </c>
      <c r="C133" s="79" t="s">
        <v>215</v>
      </c>
      <c r="D133" s="82" t="s">
        <v>482</v>
      </c>
      <c r="E133" s="79">
        <v>1.5</v>
      </c>
      <c r="F133" s="74">
        <v>1.5</v>
      </c>
      <c r="G133" s="79">
        <v>1</v>
      </c>
      <c r="H133" s="74">
        <v>9.8000000000000007</v>
      </c>
      <c r="I133" s="121">
        <v>6720</v>
      </c>
      <c r="J133" s="75">
        <v>658.56</v>
      </c>
      <c r="K133" s="75">
        <v>6500</v>
      </c>
      <c r="L133" s="76">
        <f t="shared" si="41"/>
        <v>4280.6400000000003</v>
      </c>
      <c r="M133" s="77">
        <v>0</v>
      </c>
      <c r="N133" s="77">
        <v>0</v>
      </c>
      <c r="O133" s="75">
        <f t="shared" si="42"/>
        <v>0</v>
      </c>
      <c r="P133" s="78">
        <f t="shared" si="43"/>
        <v>0</v>
      </c>
    </row>
    <row r="134" spans="1:16" x14ac:dyDescent="0.25">
      <c r="A134" s="72">
        <v>11</v>
      </c>
      <c r="B134" s="122" t="s">
        <v>568</v>
      </c>
      <c r="C134" s="79" t="s">
        <v>215</v>
      </c>
      <c r="D134" s="82" t="s">
        <v>482</v>
      </c>
      <c r="E134" s="79">
        <v>1.5</v>
      </c>
      <c r="F134" s="74">
        <v>1.5</v>
      </c>
      <c r="G134" s="79">
        <v>1</v>
      </c>
      <c r="H134" s="74">
        <v>9.8000000000000007</v>
      </c>
      <c r="I134" s="121">
        <v>6720</v>
      </c>
      <c r="J134" s="75">
        <v>658.56</v>
      </c>
      <c r="K134" s="75">
        <v>6500</v>
      </c>
      <c r="L134" s="76">
        <f t="shared" si="41"/>
        <v>4280.6400000000003</v>
      </c>
      <c r="M134" s="77">
        <v>0</v>
      </c>
      <c r="N134" s="77">
        <v>0</v>
      </c>
      <c r="O134" s="75">
        <f t="shared" si="42"/>
        <v>0</v>
      </c>
      <c r="P134" s="78">
        <f t="shared" si="43"/>
        <v>0</v>
      </c>
    </row>
    <row r="135" spans="1:16" x14ac:dyDescent="0.25">
      <c r="A135" s="72">
        <v>12</v>
      </c>
      <c r="B135" s="122" t="s">
        <v>569</v>
      </c>
      <c r="C135" s="79" t="s">
        <v>215</v>
      </c>
      <c r="D135" s="82" t="s">
        <v>482</v>
      </c>
      <c r="E135" s="79">
        <v>1.5</v>
      </c>
      <c r="F135" s="74">
        <v>1.5</v>
      </c>
      <c r="G135" s="79">
        <v>1</v>
      </c>
      <c r="H135" s="74">
        <v>9.8000000000000007</v>
      </c>
      <c r="I135" s="121">
        <v>6720</v>
      </c>
      <c r="J135" s="75">
        <v>658.56</v>
      </c>
      <c r="K135" s="75">
        <v>6500</v>
      </c>
      <c r="L135" s="76">
        <f t="shared" si="41"/>
        <v>4280.6400000000003</v>
      </c>
      <c r="M135" s="77">
        <v>0</v>
      </c>
      <c r="N135" s="77">
        <v>0</v>
      </c>
      <c r="O135" s="75">
        <f t="shared" si="42"/>
        <v>0</v>
      </c>
      <c r="P135" s="78">
        <f t="shared" si="43"/>
        <v>0</v>
      </c>
    </row>
    <row r="136" spans="1:16" x14ac:dyDescent="0.25">
      <c r="A136" s="72">
        <v>13</v>
      </c>
      <c r="B136" s="122" t="s">
        <v>570</v>
      </c>
      <c r="C136" s="79" t="s">
        <v>215</v>
      </c>
      <c r="D136" s="82" t="s">
        <v>482</v>
      </c>
      <c r="E136" s="79">
        <v>1.5</v>
      </c>
      <c r="F136" s="74">
        <v>1.5</v>
      </c>
      <c r="G136" s="79">
        <v>1</v>
      </c>
      <c r="H136" s="74">
        <v>9.8000000000000007</v>
      </c>
      <c r="I136" s="121">
        <v>6720</v>
      </c>
      <c r="J136" s="75">
        <v>658.56</v>
      </c>
      <c r="K136" s="75">
        <v>6500</v>
      </c>
      <c r="L136" s="76">
        <f t="shared" si="41"/>
        <v>4280.6400000000003</v>
      </c>
      <c r="M136" s="77">
        <v>0</v>
      </c>
      <c r="N136" s="77">
        <v>0</v>
      </c>
      <c r="O136" s="75">
        <f t="shared" si="42"/>
        <v>0</v>
      </c>
      <c r="P136" s="78">
        <f t="shared" si="43"/>
        <v>0</v>
      </c>
    </row>
    <row r="137" spans="1:16" x14ac:dyDescent="0.25">
      <c r="A137" s="72">
        <v>14</v>
      </c>
      <c r="B137" s="122" t="s">
        <v>571</v>
      </c>
      <c r="C137" s="79" t="s">
        <v>303</v>
      </c>
      <c r="D137" s="82" t="s">
        <v>482</v>
      </c>
      <c r="E137" s="79">
        <v>1.5</v>
      </c>
      <c r="F137" s="74">
        <v>1.5</v>
      </c>
      <c r="G137" s="79">
        <v>1</v>
      </c>
      <c r="H137" s="74">
        <v>9.8000000000000007</v>
      </c>
      <c r="I137" s="121">
        <v>6720</v>
      </c>
      <c r="J137" s="75">
        <v>658.56</v>
      </c>
      <c r="K137" s="75">
        <v>6500</v>
      </c>
      <c r="L137" s="76">
        <f t="shared" si="41"/>
        <v>4280.6400000000003</v>
      </c>
      <c r="M137" s="77">
        <v>0</v>
      </c>
      <c r="N137" s="77">
        <v>0</v>
      </c>
      <c r="O137" s="75">
        <f t="shared" si="42"/>
        <v>0</v>
      </c>
      <c r="P137" s="78">
        <f t="shared" si="43"/>
        <v>0</v>
      </c>
    </row>
    <row r="138" spans="1:16" x14ac:dyDescent="0.25">
      <c r="A138" s="72">
        <v>15</v>
      </c>
      <c r="B138" s="122" t="s">
        <v>572</v>
      </c>
      <c r="C138" s="79" t="s">
        <v>215</v>
      </c>
      <c r="D138" s="82" t="s">
        <v>482</v>
      </c>
      <c r="E138" s="79">
        <v>1.5</v>
      </c>
      <c r="F138" s="74">
        <v>1.5</v>
      </c>
      <c r="G138" s="79">
        <v>1</v>
      </c>
      <c r="H138" s="74">
        <v>9.8000000000000007</v>
      </c>
      <c r="I138" s="121">
        <v>6720</v>
      </c>
      <c r="J138" s="75">
        <v>658.56</v>
      </c>
      <c r="K138" s="75">
        <v>6500</v>
      </c>
      <c r="L138" s="76">
        <f t="shared" si="41"/>
        <v>4280.6400000000003</v>
      </c>
      <c r="M138" s="77">
        <v>0</v>
      </c>
      <c r="N138" s="77">
        <v>0</v>
      </c>
      <c r="O138" s="75">
        <f t="shared" si="42"/>
        <v>0</v>
      </c>
      <c r="P138" s="78">
        <f t="shared" si="43"/>
        <v>0</v>
      </c>
    </row>
    <row r="139" spans="1:16" x14ac:dyDescent="0.25">
      <c r="A139" s="72">
        <v>16</v>
      </c>
      <c r="B139" s="122" t="s">
        <v>573</v>
      </c>
      <c r="C139" s="79" t="s">
        <v>215</v>
      </c>
      <c r="D139" s="82" t="s">
        <v>482</v>
      </c>
      <c r="E139" s="79">
        <v>1.5</v>
      </c>
      <c r="F139" s="74">
        <v>1.5</v>
      </c>
      <c r="G139" s="79">
        <v>1</v>
      </c>
      <c r="H139" s="74">
        <v>9.8000000000000007</v>
      </c>
      <c r="I139" s="121">
        <v>6720</v>
      </c>
      <c r="J139" s="75">
        <v>658.56</v>
      </c>
      <c r="K139" s="75">
        <v>6500</v>
      </c>
      <c r="L139" s="76">
        <f t="shared" si="41"/>
        <v>4280.6400000000003</v>
      </c>
      <c r="M139" s="77">
        <v>0</v>
      </c>
      <c r="N139" s="77">
        <v>0</v>
      </c>
      <c r="O139" s="75">
        <f t="shared" si="42"/>
        <v>0</v>
      </c>
      <c r="P139" s="78">
        <f t="shared" si="43"/>
        <v>0</v>
      </c>
    </row>
    <row r="140" spans="1:16" x14ac:dyDescent="0.25">
      <c r="A140" s="72">
        <v>17</v>
      </c>
      <c r="B140" s="122" t="s">
        <v>574</v>
      </c>
      <c r="C140" s="79" t="s">
        <v>215</v>
      </c>
      <c r="D140" s="82" t="s">
        <v>482</v>
      </c>
      <c r="E140" s="79">
        <v>1.5</v>
      </c>
      <c r="F140" s="74">
        <v>1.5</v>
      </c>
      <c r="G140" s="79">
        <v>1</v>
      </c>
      <c r="H140" s="74">
        <v>9.8000000000000007</v>
      </c>
      <c r="I140" s="121">
        <v>6720</v>
      </c>
      <c r="J140" s="75">
        <v>658.56</v>
      </c>
      <c r="K140" s="75">
        <v>6500</v>
      </c>
      <c r="L140" s="76">
        <f t="shared" si="41"/>
        <v>4280.6400000000003</v>
      </c>
      <c r="M140" s="77">
        <v>0</v>
      </c>
      <c r="N140" s="77">
        <v>0</v>
      </c>
      <c r="O140" s="75">
        <f t="shared" si="42"/>
        <v>0</v>
      </c>
      <c r="P140" s="78">
        <f t="shared" si="43"/>
        <v>0</v>
      </c>
    </row>
    <row r="141" spans="1:16" x14ac:dyDescent="0.25">
      <c r="A141" s="72">
        <v>18</v>
      </c>
      <c r="B141" s="122" t="s">
        <v>575</v>
      </c>
      <c r="C141" s="79" t="s">
        <v>215</v>
      </c>
      <c r="D141" s="82" t="s">
        <v>482</v>
      </c>
      <c r="E141" s="79">
        <v>1.5</v>
      </c>
      <c r="F141" s="79">
        <v>1.5</v>
      </c>
      <c r="G141" s="79">
        <v>1</v>
      </c>
      <c r="H141" s="74">
        <v>9.8000000000000007</v>
      </c>
      <c r="I141" s="121">
        <v>6720</v>
      </c>
      <c r="J141" s="75">
        <v>658.56</v>
      </c>
      <c r="K141" s="75">
        <v>6500</v>
      </c>
      <c r="L141" s="76">
        <f t="shared" si="41"/>
        <v>4280.6400000000003</v>
      </c>
      <c r="M141" s="77">
        <v>0</v>
      </c>
      <c r="N141" s="77">
        <v>0</v>
      </c>
      <c r="O141" s="75">
        <f t="shared" si="42"/>
        <v>0</v>
      </c>
      <c r="P141" s="78">
        <f t="shared" si="43"/>
        <v>0</v>
      </c>
    </row>
    <row r="142" spans="1:16" ht="15.75" thickBot="1" x14ac:dyDescent="0.3">
      <c r="A142" s="80">
        <v>19</v>
      </c>
      <c r="B142" s="123" t="s">
        <v>576</v>
      </c>
      <c r="C142" s="82" t="s">
        <v>215</v>
      </c>
      <c r="D142" s="82" t="s">
        <v>482</v>
      </c>
      <c r="E142" s="82">
        <v>1.5</v>
      </c>
      <c r="F142" s="83">
        <v>1.5</v>
      </c>
      <c r="G142" s="82">
        <v>1</v>
      </c>
      <c r="H142" s="83">
        <v>9.8000000000000007</v>
      </c>
      <c r="I142" s="124">
        <v>6720</v>
      </c>
      <c r="J142" s="84">
        <v>658.56</v>
      </c>
      <c r="K142" s="84">
        <v>6500</v>
      </c>
      <c r="L142" s="85">
        <f t="shared" si="41"/>
        <v>4280.6400000000003</v>
      </c>
      <c r="M142" s="86">
        <v>0</v>
      </c>
      <c r="N142" s="86">
        <v>0</v>
      </c>
      <c r="O142" s="84">
        <f t="shared" si="42"/>
        <v>0</v>
      </c>
      <c r="P142" s="87">
        <f t="shared" si="43"/>
        <v>0</v>
      </c>
    </row>
    <row r="143" spans="1:16" ht="15.75" thickBot="1" x14ac:dyDescent="0.3">
      <c r="A143" s="226" t="s">
        <v>309</v>
      </c>
      <c r="B143" s="227"/>
      <c r="C143" s="57" t="s">
        <v>478</v>
      </c>
      <c r="D143" s="57" t="s">
        <v>163</v>
      </c>
      <c r="E143" s="57" t="s">
        <v>163</v>
      </c>
      <c r="F143" s="57" t="s">
        <v>163</v>
      </c>
      <c r="G143" s="57">
        <f>SUM(G144:G161)</f>
        <v>18</v>
      </c>
      <c r="H143" s="57" t="s">
        <v>163</v>
      </c>
      <c r="I143" s="62">
        <f t="shared" ref="I143:K143" si="44">SUM(I144:I161)</f>
        <v>113840</v>
      </c>
      <c r="J143" s="62">
        <f t="shared" si="44"/>
        <v>2249.44</v>
      </c>
      <c r="K143" s="62">
        <f t="shared" si="44"/>
        <v>29984</v>
      </c>
      <c r="L143" s="62">
        <f>SUM(L144:L161)</f>
        <v>23508.667680000002</v>
      </c>
      <c r="M143" s="62">
        <f t="shared" ref="M143:O143" si="45">SUM(M144:M161)</f>
        <v>37500</v>
      </c>
      <c r="N143" s="62">
        <f t="shared" si="45"/>
        <v>146.69999999999999</v>
      </c>
      <c r="O143" s="62">
        <f t="shared" si="45"/>
        <v>8008</v>
      </c>
      <c r="P143" s="64">
        <f>+SUM(P144:P161)</f>
        <v>20020.000000000004</v>
      </c>
    </row>
    <row r="144" spans="1:16" x14ac:dyDescent="0.25">
      <c r="A144" s="88">
        <v>1</v>
      </c>
      <c r="B144" s="247" t="s">
        <v>577</v>
      </c>
      <c r="C144" s="89" t="s">
        <v>311</v>
      </c>
      <c r="D144" s="89" t="s">
        <v>485</v>
      </c>
      <c r="E144" s="89">
        <v>1.5</v>
      </c>
      <c r="F144" s="89">
        <v>2</v>
      </c>
      <c r="G144" s="89">
        <v>1</v>
      </c>
      <c r="H144" s="89">
        <v>10.1</v>
      </c>
      <c r="I144" s="90">
        <v>8560</v>
      </c>
      <c r="J144" s="90">
        <f t="shared" ref="J144:J146" si="46">+I144*H144/100</f>
        <v>864.56</v>
      </c>
      <c r="K144" s="90">
        <v>12350</v>
      </c>
      <c r="L144" s="91">
        <f>J144*K144/1000</f>
        <v>10677.316000000001</v>
      </c>
      <c r="M144" s="92">
        <v>0</v>
      </c>
      <c r="N144" s="92">
        <v>0</v>
      </c>
      <c r="O144" s="90">
        <f>+M144*N144/100</f>
        <v>0</v>
      </c>
      <c r="P144" s="93">
        <f>+O144*M144/1000</f>
        <v>0</v>
      </c>
    </row>
    <row r="145" spans="1:16" x14ac:dyDescent="0.25">
      <c r="A145" s="72">
        <f>+A144+1</f>
        <v>2</v>
      </c>
      <c r="B145" s="248"/>
      <c r="C145" s="74" t="s">
        <v>312</v>
      </c>
      <c r="D145" s="82" t="s">
        <v>482</v>
      </c>
      <c r="E145" s="74">
        <v>1.5</v>
      </c>
      <c r="F145" s="74">
        <v>3</v>
      </c>
      <c r="G145" s="74">
        <v>1</v>
      </c>
      <c r="H145" s="74">
        <v>14.1</v>
      </c>
      <c r="I145" s="75">
        <v>6720</v>
      </c>
      <c r="J145" s="75">
        <f t="shared" si="46"/>
        <v>947.52</v>
      </c>
      <c r="K145" s="75">
        <v>10034</v>
      </c>
      <c r="L145" s="76">
        <f t="shared" ref="L145:L160" si="47">J145*K145/1000</f>
        <v>9507.4156800000001</v>
      </c>
      <c r="M145" s="77">
        <v>0</v>
      </c>
      <c r="N145" s="77">
        <v>0</v>
      </c>
      <c r="O145" s="75">
        <f>+M145*N145/100</f>
        <v>0</v>
      </c>
      <c r="P145" s="78">
        <f>+O145*M145/1000</f>
        <v>0</v>
      </c>
    </row>
    <row r="146" spans="1:16" x14ac:dyDescent="0.25">
      <c r="A146" s="72">
        <f t="shared" ref="A146:A160" si="48">+A145+1</f>
        <v>3</v>
      </c>
      <c r="B146" s="228"/>
      <c r="C146" s="74" t="s">
        <v>181</v>
      </c>
      <c r="D146" s="82" t="s">
        <v>482</v>
      </c>
      <c r="E146" s="74">
        <v>1.5</v>
      </c>
      <c r="F146" s="74">
        <v>1.5</v>
      </c>
      <c r="G146" s="74">
        <v>1</v>
      </c>
      <c r="H146" s="74">
        <v>7.1</v>
      </c>
      <c r="I146" s="75">
        <v>6160</v>
      </c>
      <c r="J146" s="75">
        <f t="shared" si="46"/>
        <v>437.36</v>
      </c>
      <c r="K146" s="75">
        <v>7600</v>
      </c>
      <c r="L146" s="76">
        <f t="shared" si="47"/>
        <v>3323.9360000000001</v>
      </c>
      <c r="M146" s="77">
        <v>0</v>
      </c>
      <c r="N146" s="77">
        <v>0</v>
      </c>
      <c r="O146" s="75">
        <f>+M146*N146/100</f>
        <v>0</v>
      </c>
      <c r="P146" s="78">
        <f t="shared" ref="P146:P160" si="49">+O146*M146/1000</f>
        <v>0</v>
      </c>
    </row>
    <row r="147" spans="1:16" x14ac:dyDescent="0.25">
      <c r="A147" s="72">
        <f t="shared" si="48"/>
        <v>4</v>
      </c>
      <c r="B147" s="79" t="s">
        <v>578</v>
      </c>
      <c r="C147" s="79" t="s">
        <v>186</v>
      </c>
      <c r="D147" s="82" t="s">
        <v>482</v>
      </c>
      <c r="E147" s="79">
        <v>1.5</v>
      </c>
      <c r="F147" s="79">
        <v>1.5</v>
      </c>
      <c r="G147" s="79">
        <v>1</v>
      </c>
      <c r="H147" s="74">
        <v>9.3000000000000007</v>
      </c>
      <c r="I147" s="75">
        <v>6160</v>
      </c>
      <c r="J147" s="75">
        <v>0</v>
      </c>
      <c r="K147" s="75">
        <v>0</v>
      </c>
      <c r="L147" s="76">
        <f t="shared" si="47"/>
        <v>0</v>
      </c>
      <c r="M147" s="77">
        <v>2500</v>
      </c>
      <c r="N147" s="77">
        <v>9.5</v>
      </c>
      <c r="O147" s="75">
        <v>572.88000000000011</v>
      </c>
      <c r="P147" s="78">
        <f t="shared" si="49"/>
        <v>1432.2000000000003</v>
      </c>
    </row>
    <row r="148" spans="1:16" x14ac:dyDescent="0.25">
      <c r="A148" s="72">
        <f t="shared" si="48"/>
        <v>5</v>
      </c>
      <c r="B148" s="79" t="s">
        <v>579</v>
      </c>
      <c r="C148" s="79" t="s">
        <v>186</v>
      </c>
      <c r="D148" s="82" t="s">
        <v>482</v>
      </c>
      <c r="E148" s="79">
        <v>1.5</v>
      </c>
      <c r="F148" s="79">
        <v>1.5</v>
      </c>
      <c r="G148" s="79">
        <v>1</v>
      </c>
      <c r="H148" s="74">
        <v>9.3000000000000007</v>
      </c>
      <c r="I148" s="75">
        <v>6160</v>
      </c>
      <c r="J148" s="75">
        <v>0</v>
      </c>
      <c r="K148" s="75">
        <v>0</v>
      </c>
      <c r="L148" s="76">
        <f t="shared" si="47"/>
        <v>0</v>
      </c>
      <c r="M148" s="77">
        <v>2500</v>
      </c>
      <c r="N148" s="77">
        <v>9.5</v>
      </c>
      <c r="O148" s="75">
        <v>572.88000000000011</v>
      </c>
      <c r="P148" s="78">
        <f t="shared" si="49"/>
        <v>1432.2000000000003</v>
      </c>
    </row>
    <row r="149" spans="1:16" x14ac:dyDescent="0.25">
      <c r="A149" s="72">
        <f t="shared" si="48"/>
        <v>6</v>
      </c>
      <c r="B149" s="79" t="s">
        <v>580</v>
      </c>
      <c r="C149" s="79" t="s">
        <v>186</v>
      </c>
      <c r="D149" s="82" t="s">
        <v>482</v>
      </c>
      <c r="E149" s="79">
        <v>1.5</v>
      </c>
      <c r="F149" s="79">
        <v>1.5</v>
      </c>
      <c r="G149" s="79">
        <v>1</v>
      </c>
      <c r="H149" s="74">
        <v>9.3000000000000007</v>
      </c>
      <c r="I149" s="75">
        <v>6160</v>
      </c>
      <c r="J149" s="75">
        <v>0</v>
      </c>
      <c r="K149" s="75">
        <v>0</v>
      </c>
      <c r="L149" s="76">
        <f t="shared" si="47"/>
        <v>0</v>
      </c>
      <c r="M149" s="77">
        <v>2500</v>
      </c>
      <c r="N149" s="77">
        <v>9.5</v>
      </c>
      <c r="O149" s="75">
        <v>572.88000000000011</v>
      </c>
      <c r="P149" s="78">
        <f t="shared" si="49"/>
        <v>1432.2000000000003</v>
      </c>
    </row>
    <row r="150" spans="1:16" x14ac:dyDescent="0.25">
      <c r="A150" s="72">
        <f t="shared" si="48"/>
        <v>7</v>
      </c>
      <c r="B150" s="79" t="s">
        <v>581</v>
      </c>
      <c r="C150" s="79" t="s">
        <v>178</v>
      </c>
      <c r="D150" s="82" t="s">
        <v>482</v>
      </c>
      <c r="E150" s="79">
        <v>1.5</v>
      </c>
      <c r="F150" s="79">
        <v>1.5</v>
      </c>
      <c r="G150" s="79">
        <v>1</v>
      </c>
      <c r="H150" s="74">
        <v>9.5</v>
      </c>
      <c r="I150" s="75">
        <v>6160</v>
      </c>
      <c r="J150" s="75">
        <v>0</v>
      </c>
      <c r="K150" s="75">
        <v>0</v>
      </c>
      <c r="L150" s="76">
        <f t="shared" si="47"/>
        <v>0</v>
      </c>
      <c r="M150" s="77">
        <v>2500</v>
      </c>
      <c r="N150" s="77">
        <v>11</v>
      </c>
      <c r="O150" s="75">
        <v>585.20000000000005</v>
      </c>
      <c r="P150" s="78">
        <f t="shared" si="49"/>
        <v>1463</v>
      </c>
    </row>
    <row r="151" spans="1:16" x14ac:dyDescent="0.25">
      <c r="A151" s="72">
        <f t="shared" si="48"/>
        <v>8</v>
      </c>
      <c r="B151" s="79" t="s">
        <v>582</v>
      </c>
      <c r="C151" s="79" t="s">
        <v>186</v>
      </c>
      <c r="D151" s="82" t="s">
        <v>482</v>
      </c>
      <c r="E151" s="79">
        <v>1.5</v>
      </c>
      <c r="F151" s="79">
        <v>1.5</v>
      </c>
      <c r="G151" s="79">
        <v>1</v>
      </c>
      <c r="H151" s="74">
        <v>9.3000000000000007</v>
      </c>
      <c r="I151" s="75">
        <v>6160</v>
      </c>
      <c r="J151" s="75">
        <v>0</v>
      </c>
      <c r="K151" s="75">
        <v>0</v>
      </c>
      <c r="L151" s="76">
        <f t="shared" si="47"/>
        <v>0</v>
      </c>
      <c r="M151" s="77">
        <v>2500</v>
      </c>
      <c r="N151" s="77">
        <v>9.5</v>
      </c>
      <c r="O151" s="75">
        <v>572.88000000000011</v>
      </c>
      <c r="P151" s="78">
        <f t="shared" si="49"/>
        <v>1432.2000000000003</v>
      </c>
    </row>
    <row r="152" spans="1:16" x14ac:dyDescent="0.25">
      <c r="A152" s="72">
        <f t="shared" si="48"/>
        <v>9</v>
      </c>
      <c r="B152" s="79" t="s">
        <v>583</v>
      </c>
      <c r="C152" s="79" t="s">
        <v>181</v>
      </c>
      <c r="D152" s="82" t="s">
        <v>482</v>
      </c>
      <c r="E152" s="79">
        <v>1.5</v>
      </c>
      <c r="F152" s="79">
        <v>1.5</v>
      </c>
      <c r="G152" s="79">
        <v>1</v>
      </c>
      <c r="H152" s="74">
        <v>7.1</v>
      </c>
      <c r="I152" s="75">
        <v>6160</v>
      </c>
      <c r="J152" s="75">
        <v>0</v>
      </c>
      <c r="K152" s="75">
        <v>0</v>
      </c>
      <c r="L152" s="76">
        <f t="shared" si="47"/>
        <v>0</v>
      </c>
      <c r="M152" s="77">
        <v>2500</v>
      </c>
      <c r="N152" s="77">
        <v>10</v>
      </c>
      <c r="O152" s="75">
        <v>437.36</v>
      </c>
      <c r="P152" s="78">
        <f t="shared" si="49"/>
        <v>1093.4000000000001</v>
      </c>
    </row>
    <row r="153" spans="1:16" x14ac:dyDescent="0.25">
      <c r="A153" s="72">
        <f t="shared" si="48"/>
        <v>10</v>
      </c>
      <c r="B153" s="79" t="s">
        <v>584</v>
      </c>
      <c r="C153" s="79" t="s">
        <v>320</v>
      </c>
      <c r="D153" s="82" t="s">
        <v>482</v>
      </c>
      <c r="E153" s="79">
        <v>1.5</v>
      </c>
      <c r="F153" s="79">
        <v>1.6</v>
      </c>
      <c r="G153" s="79">
        <v>1</v>
      </c>
      <c r="H153" s="74">
        <v>8</v>
      </c>
      <c r="I153" s="75">
        <v>6160</v>
      </c>
      <c r="J153" s="75">
        <v>0</v>
      </c>
      <c r="K153" s="75">
        <v>0</v>
      </c>
      <c r="L153" s="76">
        <f t="shared" si="47"/>
        <v>0</v>
      </c>
      <c r="M153" s="77">
        <v>2500</v>
      </c>
      <c r="N153" s="77">
        <v>9.3000000000000007</v>
      </c>
      <c r="O153" s="75">
        <v>492.8</v>
      </c>
      <c r="P153" s="78">
        <f t="shared" si="49"/>
        <v>1232</v>
      </c>
    </row>
    <row r="154" spans="1:16" x14ac:dyDescent="0.25">
      <c r="A154" s="72">
        <f t="shared" si="48"/>
        <v>11</v>
      </c>
      <c r="B154" s="79" t="s">
        <v>585</v>
      </c>
      <c r="C154" s="79" t="s">
        <v>171</v>
      </c>
      <c r="D154" s="82" t="s">
        <v>482</v>
      </c>
      <c r="E154" s="79">
        <v>1.5</v>
      </c>
      <c r="F154" s="79">
        <v>1.5</v>
      </c>
      <c r="G154" s="79">
        <v>1</v>
      </c>
      <c r="H154" s="74">
        <v>9.5</v>
      </c>
      <c r="I154" s="75">
        <v>6160</v>
      </c>
      <c r="J154" s="75">
        <v>0</v>
      </c>
      <c r="K154" s="75">
        <v>0</v>
      </c>
      <c r="L154" s="76">
        <f t="shared" si="47"/>
        <v>0</v>
      </c>
      <c r="M154" s="77">
        <v>2500</v>
      </c>
      <c r="N154" s="77">
        <v>11</v>
      </c>
      <c r="O154" s="75">
        <v>585.20000000000005</v>
      </c>
      <c r="P154" s="78">
        <f t="shared" si="49"/>
        <v>1463</v>
      </c>
    </row>
    <row r="155" spans="1:16" x14ac:dyDescent="0.25">
      <c r="A155" s="72">
        <f t="shared" si="48"/>
        <v>12</v>
      </c>
      <c r="B155" s="79" t="s">
        <v>586</v>
      </c>
      <c r="C155" s="79" t="s">
        <v>171</v>
      </c>
      <c r="D155" s="82" t="s">
        <v>482</v>
      </c>
      <c r="E155" s="79">
        <v>1.5</v>
      </c>
      <c r="F155" s="79">
        <v>1.5</v>
      </c>
      <c r="G155" s="79">
        <v>1</v>
      </c>
      <c r="H155" s="74">
        <v>9.5</v>
      </c>
      <c r="I155" s="75">
        <v>6160</v>
      </c>
      <c r="J155" s="75">
        <v>0</v>
      </c>
      <c r="K155" s="75">
        <v>0</v>
      </c>
      <c r="L155" s="76">
        <f t="shared" si="47"/>
        <v>0</v>
      </c>
      <c r="M155" s="77">
        <v>2500</v>
      </c>
      <c r="N155" s="77">
        <v>11</v>
      </c>
      <c r="O155" s="75">
        <v>585.20000000000005</v>
      </c>
      <c r="P155" s="78">
        <f t="shared" si="49"/>
        <v>1463</v>
      </c>
    </row>
    <row r="156" spans="1:16" x14ac:dyDescent="0.25">
      <c r="A156" s="72">
        <f t="shared" si="48"/>
        <v>13</v>
      </c>
      <c r="B156" s="79" t="s">
        <v>587</v>
      </c>
      <c r="C156" s="79" t="s">
        <v>181</v>
      </c>
      <c r="D156" s="82" t="s">
        <v>482</v>
      </c>
      <c r="E156" s="79">
        <v>1.5</v>
      </c>
      <c r="F156" s="79">
        <v>1.5</v>
      </c>
      <c r="G156" s="79">
        <v>1</v>
      </c>
      <c r="H156" s="74">
        <v>7.1</v>
      </c>
      <c r="I156" s="75">
        <v>6160</v>
      </c>
      <c r="J156" s="75">
        <v>0</v>
      </c>
      <c r="K156" s="75">
        <v>0</v>
      </c>
      <c r="L156" s="76">
        <f t="shared" si="47"/>
        <v>0</v>
      </c>
      <c r="M156" s="77">
        <v>2500</v>
      </c>
      <c r="N156" s="77">
        <v>9.3000000000000007</v>
      </c>
      <c r="O156" s="75">
        <v>437.36</v>
      </c>
      <c r="P156" s="78">
        <f t="shared" si="49"/>
        <v>1093.4000000000001</v>
      </c>
    </row>
    <row r="157" spans="1:16" x14ac:dyDescent="0.25">
      <c r="A157" s="72">
        <f t="shared" si="48"/>
        <v>14</v>
      </c>
      <c r="B157" s="79" t="s">
        <v>588</v>
      </c>
      <c r="C157" s="79" t="s">
        <v>186</v>
      </c>
      <c r="D157" s="82" t="s">
        <v>482</v>
      </c>
      <c r="E157" s="79">
        <v>1.5</v>
      </c>
      <c r="F157" s="79">
        <v>1.5</v>
      </c>
      <c r="G157" s="79">
        <v>1</v>
      </c>
      <c r="H157" s="74">
        <v>9.3000000000000007</v>
      </c>
      <c r="I157" s="75">
        <v>6160</v>
      </c>
      <c r="J157" s="75">
        <v>0</v>
      </c>
      <c r="K157" s="75">
        <v>0</v>
      </c>
      <c r="L157" s="76">
        <f t="shared" si="47"/>
        <v>0</v>
      </c>
      <c r="M157" s="77">
        <v>2500</v>
      </c>
      <c r="N157" s="77">
        <v>9.5</v>
      </c>
      <c r="O157" s="75">
        <v>572.88000000000011</v>
      </c>
      <c r="P157" s="78">
        <f t="shared" si="49"/>
        <v>1432.2000000000003</v>
      </c>
    </row>
    <row r="158" spans="1:16" x14ac:dyDescent="0.25">
      <c r="A158" s="72">
        <f t="shared" si="48"/>
        <v>15</v>
      </c>
      <c r="B158" s="79" t="s">
        <v>589</v>
      </c>
      <c r="C158" s="79" t="s">
        <v>181</v>
      </c>
      <c r="D158" s="82" t="s">
        <v>482</v>
      </c>
      <c r="E158" s="79">
        <v>1.5</v>
      </c>
      <c r="F158" s="79">
        <v>1.5</v>
      </c>
      <c r="G158" s="79">
        <v>1</v>
      </c>
      <c r="H158" s="74">
        <v>7.1</v>
      </c>
      <c r="I158" s="75">
        <v>6160</v>
      </c>
      <c r="J158" s="75">
        <v>0</v>
      </c>
      <c r="K158" s="75">
        <v>0</v>
      </c>
      <c r="L158" s="76">
        <f t="shared" si="47"/>
        <v>0</v>
      </c>
      <c r="M158" s="77">
        <v>2500</v>
      </c>
      <c r="N158" s="77">
        <v>9.3000000000000007</v>
      </c>
      <c r="O158" s="75">
        <v>437.36</v>
      </c>
      <c r="P158" s="78">
        <f t="shared" si="49"/>
        <v>1093.4000000000001</v>
      </c>
    </row>
    <row r="159" spans="1:16" x14ac:dyDescent="0.25">
      <c r="A159" s="72">
        <f t="shared" si="48"/>
        <v>16</v>
      </c>
      <c r="B159" s="79" t="s">
        <v>590</v>
      </c>
      <c r="C159" s="79" t="s">
        <v>186</v>
      </c>
      <c r="D159" s="82" t="s">
        <v>482</v>
      </c>
      <c r="E159" s="79">
        <v>1.5</v>
      </c>
      <c r="F159" s="79">
        <v>1.5</v>
      </c>
      <c r="G159" s="79">
        <v>1</v>
      </c>
      <c r="H159" s="74">
        <v>9.3000000000000007</v>
      </c>
      <c r="I159" s="75">
        <v>6160</v>
      </c>
      <c r="J159" s="75">
        <v>0</v>
      </c>
      <c r="K159" s="75">
        <v>0</v>
      </c>
      <c r="L159" s="76">
        <f t="shared" si="47"/>
        <v>0</v>
      </c>
      <c r="M159" s="77">
        <v>2500</v>
      </c>
      <c r="N159" s="77">
        <v>9.5</v>
      </c>
      <c r="O159" s="75">
        <v>572.88000000000011</v>
      </c>
      <c r="P159" s="78">
        <f t="shared" si="49"/>
        <v>1432.2000000000003</v>
      </c>
    </row>
    <row r="160" spans="1:16" x14ac:dyDescent="0.25">
      <c r="A160" s="72">
        <f t="shared" si="48"/>
        <v>17</v>
      </c>
      <c r="B160" s="79" t="s">
        <v>591</v>
      </c>
      <c r="C160" s="79" t="s">
        <v>181</v>
      </c>
      <c r="D160" s="82" t="s">
        <v>482</v>
      </c>
      <c r="E160" s="79">
        <v>1.5</v>
      </c>
      <c r="F160" s="79">
        <v>1.5</v>
      </c>
      <c r="G160" s="79">
        <v>1</v>
      </c>
      <c r="H160" s="74">
        <v>7.1</v>
      </c>
      <c r="I160" s="75">
        <v>6160</v>
      </c>
      <c r="J160" s="75">
        <v>0</v>
      </c>
      <c r="K160" s="75">
        <v>0</v>
      </c>
      <c r="L160" s="76">
        <f t="shared" si="47"/>
        <v>0</v>
      </c>
      <c r="M160" s="77">
        <v>2500</v>
      </c>
      <c r="N160" s="77">
        <v>9.3000000000000007</v>
      </c>
      <c r="O160" s="75">
        <v>437.36</v>
      </c>
      <c r="P160" s="78">
        <f t="shared" si="49"/>
        <v>1093.4000000000001</v>
      </c>
    </row>
    <row r="161" spans="1:16" ht="15.75" thickBot="1" x14ac:dyDescent="0.3">
      <c r="A161" s="126">
        <v>18</v>
      </c>
      <c r="B161" s="77" t="s">
        <v>592</v>
      </c>
      <c r="C161" s="77" t="s">
        <v>186</v>
      </c>
      <c r="D161" s="82" t="s">
        <v>482</v>
      </c>
      <c r="E161" s="77">
        <v>1.5</v>
      </c>
      <c r="F161" s="77">
        <v>1.5</v>
      </c>
      <c r="G161" s="77">
        <v>1</v>
      </c>
      <c r="H161" s="77">
        <v>9.3000000000000007</v>
      </c>
      <c r="I161" s="75">
        <v>6160</v>
      </c>
      <c r="J161" s="75">
        <v>0</v>
      </c>
      <c r="K161" s="75">
        <v>0</v>
      </c>
      <c r="L161" s="76">
        <f>J161*K161/1000</f>
        <v>0</v>
      </c>
      <c r="M161" s="77">
        <v>2500</v>
      </c>
      <c r="N161" s="77">
        <v>9.5</v>
      </c>
      <c r="O161" s="75">
        <v>572.88000000000011</v>
      </c>
      <c r="P161" s="78">
        <f>+O161*M161/1000</f>
        <v>1432.2000000000003</v>
      </c>
    </row>
    <row r="162" spans="1:16" ht="15.75" thickBot="1" x14ac:dyDescent="0.3">
      <c r="A162" s="226" t="s">
        <v>329</v>
      </c>
      <c r="B162" s="227"/>
      <c r="C162" s="95" t="s">
        <v>478</v>
      </c>
      <c r="D162" s="95" t="s">
        <v>163</v>
      </c>
      <c r="E162" s="95" t="s">
        <v>163</v>
      </c>
      <c r="F162" s="95" t="s">
        <v>163</v>
      </c>
      <c r="G162" s="95">
        <f>SUM(G163:G176)</f>
        <v>14</v>
      </c>
      <c r="H162" s="95" t="s">
        <v>163</v>
      </c>
      <c r="I162" s="96">
        <f t="shared" ref="I162:J162" si="50">SUM(I163:I176)</f>
        <v>87010</v>
      </c>
      <c r="J162" s="96">
        <f t="shared" si="50"/>
        <v>0</v>
      </c>
      <c r="K162" s="96">
        <f>SUM(K163:K176)</f>
        <v>0</v>
      </c>
      <c r="L162" s="97">
        <f>SUM(L163:L176)</f>
        <v>0</v>
      </c>
      <c r="M162" s="97">
        <f>SUM(M163:M176)</f>
        <v>33600</v>
      </c>
      <c r="N162" s="98">
        <f>SUM(N163:N176)</f>
        <v>106.69999999999997</v>
      </c>
      <c r="O162" s="96">
        <f t="shared" ref="O162" si="51">SUM(O163:O180)</f>
        <v>3207.6000000000004</v>
      </c>
      <c r="P162" s="98">
        <f>+SUM(P163:P180)</f>
        <v>7956.9600000000009</v>
      </c>
    </row>
    <row r="163" spans="1:16" x14ac:dyDescent="0.25">
      <c r="A163" s="65">
        <v>1</v>
      </c>
      <c r="B163" s="239" t="s">
        <v>593</v>
      </c>
      <c r="C163" s="127" t="s">
        <v>331</v>
      </c>
      <c r="D163" s="67" t="s">
        <v>485</v>
      </c>
      <c r="E163" s="67">
        <v>1.5</v>
      </c>
      <c r="F163" s="67">
        <v>2.4</v>
      </c>
      <c r="G163" s="67">
        <v>1</v>
      </c>
      <c r="H163" s="67">
        <v>13.1</v>
      </c>
      <c r="I163" s="68">
        <v>6930</v>
      </c>
      <c r="J163" s="68">
        <v>0</v>
      </c>
      <c r="K163" s="68">
        <v>0</v>
      </c>
      <c r="L163" s="69">
        <f t="shared" ref="L163:L176" si="52">J163*K163/1000</f>
        <v>0</v>
      </c>
      <c r="M163" s="70">
        <v>2400</v>
      </c>
      <c r="N163" s="67">
        <v>13.1</v>
      </c>
      <c r="O163" s="68">
        <f>+M163*N163/100</f>
        <v>314.39999999999998</v>
      </c>
      <c r="P163" s="71">
        <f>+O163*M163/1000</f>
        <v>754.56</v>
      </c>
    </row>
    <row r="164" spans="1:16" x14ac:dyDescent="0.25">
      <c r="A164" s="72">
        <f>+A163+1</f>
        <v>2</v>
      </c>
      <c r="B164" s="229"/>
      <c r="C164" s="128" t="s">
        <v>186</v>
      </c>
      <c r="D164" s="82" t="s">
        <v>482</v>
      </c>
      <c r="E164" s="74">
        <v>1.5</v>
      </c>
      <c r="F164" s="74">
        <v>1.5</v>
      </c>
      <c r="G164" s="74">
        <v>1</v>
      </c>
      <c r="H164" s="74">
        <v>7.1</v>
      </c>
      <c r="I164" s="75">
        <v>6160</v>
      </c>
      <c r="J164" s="75">
        <v>0</v>
      </c>
      <c r="K164" s="75">
        <v>0</v>
      </c>
      <c r="L164" s="76">
        <f t="shared" si="52"/>
        <v>0</v>
      </c>
      <c r="M164" s="77">
        <v>2400</v>
      </c>
      <c r="N164" s="74">
        <v>7.1</v>
      </c>
      <c r="O164" s="75">
        <f>+M164*N164/100</f>
        <v>170.4</v>
      </c>
      <c r="P164" s="78">
        <f>+O164*M164/1000</f>
        <v>408.96</v>
      </c>
    </row>
    <row r="165" spans="1:16" x14ac:dyDescent="0.25">
      <c r="A165" s="72">
        <f t="shared" ref="A165:A176" si="53">+A164+1</f>
        <v>3</v>
      </c>
      <c r="B165" s="229"/>
      <c r="C165" s="128" t="s">
        <v>186</v>
      </c>
      <c r="D165" s="82" t="s">
        <v>482</v>
      </c>
      <c r="E165" s="74">
        <v>1.5</v>
      </c>
      <c r="F165" s="74">
        <v>1.5</v>
      </c>
      <c r="G165" s="74">
        <v>1</v>
      </c>
      <c r="H165" s="74">
        <v>7.1</v>
      </c>
      <c r="I165" s="75">
        <v>6160</v>
      </c>
      <c r="J165" s="75">
        <v>0</v>
      </c>
      <c r="K165" s="75">
        <v>0</v>
      </c>
      <c r="L165" s="76">
        <f t="shared" si="52"/>
        <v>0</v>
      </c>
      <c r="M165" s="77">
        <v>2400</v>
      </c>
      <c r="N165" s="74">
        <v>7.1</v>
      </c>
      <c r="O165" s="75">
        <f>+M165*N165/100</f>
        <v>170.4</v>
      </c>
      <c r="P165" s="78">
        <f t="shared" ref="P165:P176" si="54">+O165*M165/1000</f>
        <v>408.96</v>
      </c>
    </row>
    <row r="166" spans="1:16" x14ac:dyDescent="0.25">
      <c r="A166" s="72">
        <f t="shared" si="53"/>
        <v>4</v>
      </c>
      <c r="B166" s="79" t="s">
        <v>594</v>
      </c>
      <c r="C166" s="128" t="s">
        <v>186</v>
      </c>
      <c r="D166" s="82" t="s">
        <v>482</v>
      </c>
      <c r="E166" s="74">
        <v>1.5</v>
      </c>
      <c r="F166" s="79">
        <v>1.5</v>
      </c>
      <c r="G166" s="79">
        <v>1</v>
      </c>
      <c r="H166" s="74">
        <v>7.1</v>
      </c>
      <c r="I166" s="75">
        <v>6160</v>
      </c>
      <c r="J166" s="75">
        <v>0</v>
      </c>
      <c r="K166" s="75">
        <v>0</v>
      </c>
      <c r="L166" s="76">
        <f t="shared" si="52"/>
        <v>0</v>
      </c>
      <c r="M166" s="77">
        <v>2400</v>
      </c>
      <c r="N166" s="74">
        <v>7.1</v>
      </c>
      <c r="O166" s="75">
        <f t="shared" ref="O166:O176" si="55">+M166*N166/100</f>
        <v>170.4</v>
      </c>
      <c r="P166" s="78">
        <f t="shared" si="54"/>
        <v>408.96</v>
      </c>
    </row>
    <row r="167" spans="1:16" x14ac:dyDescent="0.25">
      <c r="A167" s="72">
        <f t="shared" si="53"/>
        <v>5</v>
      </c>
      <c r="B167" s="79" t="s">
        <v>595</v>
      </c>
      <c r="C167" s="79" t="s">
        <v>181</v>
      </c>
      <c r="D167" s="82" t="s">
        <v>482</v>
      </c>
      <c r="E167" s="74">
        <v>1.5</v>
      </c>
      <c r="F167" s="79">
        <v>1.5</v>
      </c>
      <c r="G167" s="79">
        <v>1</v>
      </c>
      <c r="H167" s="74">
        <v>7.1</v>
      </c>
      <c r="I167" s="75">
        <v>6160</v>
      </c>
      <c r="J167" s="75">
        <v>0</v>
      </c>
      <c r="K167" s="75">
        <v>0</v>
      </c>
      <c r="L167" s="76">
        <f t="shared" si="52"/>
        <v>0</v>
      </c>
      <c r="M167" s="77">
        <v>2400</v>
      </c>
      <c r="N167" s="74">
        <v>7.1</v>
      </c>
      <c r="O167" s="75">
        <f t="shared" si="55"/>
        <v>170.4</v>
      </c>
      <c r="P167" s="78">
        <f t="shared" si="54"/>
        <v>408.96</v>
      </c>
    </row>
    <row r="168" spans="1:16" x14ac:dyDescent="0.25">
      <c r="A168" s="72">
        <f t="shared" si="53"/>
        <v>6</v>
      </c>
      <c r="B168" s="79" t="s">
        <v>596</v>
      </c>
      <c r="C168" s="128" t="s">
        <v>335</v>
      </c>
      <c r="D168" s="82" t="s">
        <v>482</v>
      </c>
      <c r="E168" s="74">
        <v>1.5</v>
      </c>
      <c r="F168" s="79">
        <v>0.8</v>
      </c>
      <c r="G168" s="79">
        <v>1</v>
      </c>
      <c r="H168" s="74">
        <v>6.4</v>
      </c>
      <c r="I168" s="75">
        <v>6160</v>
      </c>
      <c r="J168" s="75">
        <v>0</v>
      </c>
      <c r="K168" s="75">
        <v>0</v>
      </c>
      <c r="L168" s="76">
        <f t="shared" si="52"/>
        <v>0</v>
      </c>
      <c r="M168" s="77">
        <v>2400</v>
      </c>
      <c r="N168" s="74">
        <v>6.4</v>
      </c>
      <c r="O168" s="75">
        <f t="shared" si="55"/>
        <v>153.6</v>
      </c>
      <c r="P168" s="78">
        <f t="shared" si="54"/>
        <v>368.64</v>
      </c>
    </row>
    <row r="169" spans="1:16" x14ac:dyDescent="0.25">
      <c r="A169" s="72">
        <f t="shared" si="53"/>
        <v>7</v>
      </c>
      <c r="B169" s="79" t="s">
        <v>597</v>
      </c>
      <c r="C169" s="128" t="s">
        <v>178</v>
      </c>
      <c r="D169" s="82" t="s">
        <v>482</v>
      </c>
      <c r="E169" s="74">
        <v>1.5</v>
      </c>
      <c r="F169" s="79">
        <v>1.5</v>
      </c>
      <c r="G169" s="79">
        <v>1</v>
      </c>
      <c r="H169" s="74">
        <v>7.1</v>
      </c>
      <c r="I169" s="75">
        <v>6160</v>
      </c>
      <c r="J169" s="75">
        <v>0</v>
      </c>
      <c r="K169" s="75">
        <v>0</v>
      </c>
      <c r="L169" s="76">
        <f t="shared" si="52"/>
        <v>0</v>
      </c>
      <c r="M169" s="77">
        <v>2400</v>
      </c>
      <c r="N169" s="74">
        <v>7.1</v>
      </c>
      <c r="O169" s="75">
        <f t="shared" si="55"/>
        <v>170.4</v>
      </c>
      <c r="P169" s="78">
        <f t="shared" si="54"/>
        <v>408.96</v>
      </c>
    </row>
    <row r="170" spans="1:16" x14ac:dyDescent="0.25">
      <c r="A170" s="72">
        <f t="shared" si="53"/>
        <v>8</v>
      </c>
      <c r="B170" s="79" t="s">
        <v>598</v>
      </c>
      <c r="C170" s="128" t="s">
        <v>186</v>
      </c>
      <c r="D170" s="82" t="s">
        <v>482</v>
      </c>
      <c r="E170" s="74">
        <v>1.5</v>
      </c>
      <c r="F170" s="79">
        <v>1.5</v>
      </c>
      <c r="G170" s="79">
        <v>1</v>
      </c>
      <c r="H170" s="74">
        <v>7.1</v>
      </c>
      <c r="I170" s="75">
        <v>6160</v>
      </c>
      <c r="J170" s="75">
        <v>0</v>
      </c>
      <c r="K170" s="75">
        <v>0</v>
      </c>
      <c r="L170" s="76">
        <f t="shared" si="52"/>
        <v>0</v>
      </c>
      <c r="M170" s="77">
        <v>2400</v>
      </c>
      <c r="N170" s="74">
        <v>7.1</v>
      </c>
      <c r="O170" s="75">
        <f t="shared" si="55"/>
        <v>170.4</v>
      </c>
      <c r="P170" s="78">
        <f t="shared" si="54"/>
        <v>408.96</v>
      </c>
    </row>
    <row r="171" spans="1:16" x14ac:dyDescent="0.25">
      <c r="A171" s="72">
        <f t="shared" si="53"/>
        <v>9</v>
      </c>
      <c r="B171" s="79" t="s">
        <v>599</v>
      </c>
      <c r="C171" s="128" t="s">
        <v>186</v>
      </c>
      <c r="D171" s="82" t="s">
        <v>482</v>
      </c>
      <c r="E171" s="74">
        <v>1.5</v>
      </c>
      <c r="F171" s="79">
        <v>1.5</v>
      </c>
      <c r="G171" s="79">
        <v>1</v>
      </c>
      <c r="H171" s="74">
        <v>7.1</v>
      </c>
      <c r="I171" s="75">
        <v>6160</v>
      </c>
      <c r="J171" s="75">
        <v>0</v>
      </c>
      <c r="K171" s="75">
        <v>0</v>
      </c>
      <c r="L171" s="76">
        <f t="shared" si="52"/>
        <v>0</v>
      </c>
      <c r="M171" s="77">
        <v>2400</v>
      </c>
      <c r="N171" s="74">
        <v>7.1</v>
      </c>
      <c r="O171" s="75">
        <f t="shared" si="55"/>
        <v>170.4</v>
      </c>
      <c r="P171" s="78">
        <f t="shared" si="54"/>
        <v>408.96</v>
      </c>
    </row>
    <row r="172" spans="1:16" x14ac:dyDescent="0.25">
      <c r="A172" s="72">
        <f t="shared" si="53"/>
        <v>10</v>
      </c>
      <c r="B172" s="79" t="s">
        <v>600</v>
      </c>
      <c r="C172" s="128" t="s">
        <v>186</v>
      </c>
      <c r="D172" s="82" t="s">
        <v>482</v>
      </c>
      <c r="E172" s="74">
        <v>1.5</v>
      </c>
      <c r="F172" s="79">
        <v>1.5</v>
      </c>
      <c r="G172" s="79">
        <v>1</v>
      </c>
      <c r="H172" s="74">
        <v>7.1</v>
      </c>
      <c r="I172" s="75">
        <v>6160</v>
      </c>
      <c r="J172" s="75">
        <v>0</v>
      </c>
      <c r="K172" s="75">
        <v>0</v>
      </c>
      <c r="L172" s="76">
        <f t="shared" si="52"/>
        <v>0</v>
      </c>
      <c r="M172" s="77">
        <v>2400</v>
      </c>
      <c r="N172" s="74">
        <v>7.1</v>
      </c>
      <c r="O172" s="75">
        <f t="shared" si="55"/>
        <v>170.4</v>
      </c>
      <c r="P172" s="78">
        <f t="shared" si="54"/>
        <v>408.96</v>
      </c>
    </row>
    <row r="173" spans="1:16" x14ac:dyDescent="0.25">
      <c r="A173" s="72">
        <f t="shared" si="53"/>
        <v>11</v>
      </c>
      <c r="B173" s="79" t="s">
        <v>601</v>
      </c>
      <c r="C173" s="128" t="s">
        <v>341</v>
      </c>
      <c r="D173" s="82" t="s">
        <v>482</v>
      </c>
      <c r="E173" s="74">
        <v>1.5</v>
      </c>
      <c r="F173" s="79">
        <v>1.5</v>
      </c>
      <c r="G173" s="79">
        <v>1</v>
      </c>
      <c r="H173" s="74">
        <v>7.1</v>
      </c>
      <c r="I173" s="75">
        <v>6160</v>
      </c>
      <c r="J173" s="75">
        <v>0</v>
      </c>
      <c r="K173" s="75">
        <v>0</v>
      </c>
      <c r="L173" s="76">
        <f t="shared" si="52"/>
        <v>0</v>
      </c>
      <c r="M173" s="77">
        <v>2400</v>
      </c>
      <c r="N173" s="74">
        <v>7.1</v>
      </c>
      <c r="O173" s="75">
        <f t="shared" si="55"/>
        <v>170.4</v>
      </c>
      <c r="P173" s="78">
        <f t="shared" si="54"/>
        <v>408.96</v>
      </c>
    </row>
    <row r="174" spans="1:16" x14ac:dyDescent="0.25">
      <c r="A174" s="72">
        <f t="shared" si="53"/>
        <v>12</v>
      </c>
      <c r="B174" s="79" t="s">
        <v>602</v>
      </c>
      <c r="C174" s="128" t="s">
        <v>178</v>
      </c>
      <c r="D174" s="82" t="s">
        <v>482</v>
      </c>
      <c r="E174" s="74">
        <v>1.5</v>
      </c>
      <c r="F174" s="79">
        <v>1.5</v>
      </c>
      <c r="G174" s="79">
        <v>1</v>
      </c>
      <c r="H174" s="74">
        <v>7.1</v>
      </c>
      <c r="I174" s="75">
        <v>6160</v>
      </c>
      <c r="J174" s="75">
        <v>0</v>
      </c>
      <c r="K174" s="75">
        <v>0</v>
      </c>
      <c r="L174" s="76">
        <f t="shared" si="52"/>
        <v>0</v>
      </c>
      <c r="M174" s="77">
        <v>2400</v>
      </c>
      <c r="N174" s="74">
        <v>7.1</v>
      </c>
      <c r="O174" s="75">
        <f t="shared" si="55"/>
        <v>170.4</v>
      </c>
      <c r="P174" s="78">
        <f t="shared" si="54"/>
        <v>408.96</v>
      </c>
    </row>
    <row r="175" spans="1:16" x14ac:dyDescent="0.25">
      <c r="A175" s="72">
        <f t="shared" si="53"/>
        <v>13</v>
      </c>
      <c r="B175" s="79" t="s">
        <v>603</v>
      </c>
      <c r="C175" s="128" t="s">
        <v>344</v>
      </c>
      <c r="D175" s="82" t="s">
        <v>482</v>
      </c>
      <c r="E175" s="74">
        <v>1.5</v>
      </c>
      <c r="F175" s="79">
        <v>1.6</v>
      </c>
      <c r="G175" s="79">
        <v>1</v>
      </c>
      <c r="H175" s="74">
        <v>8.1</v>
      </c>
      <c r="I175" s="75">
        <v>6160</v>
      </c>
      <c r="J175" s="75">
        <v>0</v>
      </c>
      <c r="K175" s="75">
        <v>0</v>
      </c>
      <c r="L175" s="76">
        <f t="shared" si="52"/>
        <v>0</v>
      </c>
      <c r="M175" s="77">
        <v>2400</v>
      </c>
      <c r="N175" s="74">
        <v>8.1</v>
      </c>
      <c r="O175" s="75">
        <f t="shared" si="55"/>
        <v>194.4</v>
      </c>
      <c r="P175" s="78">
        <f t="shared" si="54"/>
        <v>466.56</v>
      </c>
    </row>
    <row r="176" spans="1:16" ht="15.75" thickBot="1" x14ac:dyDescent="0.3">
      <c r="A176" s="102">
        <f t="shared" si="53"/>
        <v>14</v>
      </c>
      <c r="B176" s="103" t="s">
        <v>604</v>
      </c>
      <c r="C176" s="129" t="s">
        <v>344</v>
      </c>
      <c r="D176" s="111" t="s">
        <v>482</v>
      </c>
      <c r="E176" s="104">
        <v>1.5</v>
      </c>
      <c r="F176" s="103">
        <v>1.6</v>
      </c>
      <c r="G176" s="103">
        <v>1</v>
      </c>
      <c r="H176" s="104">
        <v>8.1</v>
      </c>
      <c r="I176" s="106">
        <v>6160</v>
      </c>
      <c r="J176" s="106">
        <v>0</v>
      </c>
      <c r="K176" s="106">
        <v>0</v>
      </c>
      <c r="L176" s="107">
        <f t="shared" si="52"/>
        <v>0</v>
      </c>
      <c r="M176" s="108">
        <v>2400</v>
      </c>
      <c r="N176" s="104">
        <v>8.1</v>
      </c>
      <c r="O176" s="106">
        <f t="shared" si="55"/>
        <v>194.4</v>
      </c>
      <c r="P176" s="110">
        <f t="shared" si="54"/>
        <v>466.56</v>
      </c>
    </row>
    <row r="177" spans="1:16" ht="15.75" thickBot="1" x14ac:dyDescent="0.3">
      <c r="A177" s="226" t="s">
        <v>605</v>
      </c>
      <c r="B177" s="227"/>
      <c r="C177" s="111" t="s">
        <v>478</v>
      </c>
      <c r="D177" s="111" t="s">
        <v>163</v>
      </c>
      <c r="E177" s="111" t="s">
        <v>163</v>
      </c>
      <c r="F177" s="111" t="s">
        <v>163</v>
      </c>
      <c r="G177" s="111">
        <f>SUM(G178:G192)</f>
        <v>15</v>
      </c>
      <c r="H177" s="111" t="s">
        <v>163</v>
      </c>
      <c r="I177" s="112">
        <f t="shared" ref="I177:N177" si="56">SUM(I178:I192)</f>
        <v>92398.499999999985</v>
      </c>
      <c r="J177" s="112">
        <f t="shared" si="56"/>
        <v>10317.8325</v>
      </c>
      <c r="K177" s="112">
        <f t="shared" si="56"/>
        <v>106500</v>
      </c>
      <c r="L177" s="112">
        <f t="shared" si="56"/>
        <v>74661.067949999982</v>
      </c>
      <c r="M177" s="112">
        <f t="shared" si="56"/>
        <v>5600</v>
      </c>
      <c r="N177" s="112">
        <f t="shared" si="56"/>
        <v>23.1</v>
      </c>
      <c r="O177" s="112">
        <f>+SUM(O178:O192)</f>
        <v>646.79999999999995</v>
      </c>
      <c r="P177" s="113">
        <f>+SUM(P178:P192)</f>
        <v>1811.04</v>
      </c>
    </row>
    <row r="178" spans="1:16" x14ac:dyDescent="0.25">
      <c r="A178" s="88">
        <v>1</v>
      </c>
      <c r="B178" s="228" t="s">
        <v>606</v>
      </c>
      <c r="C178" s="125" t="s">
        <v>348</v>
      </c>
      <c r="D178" s="89" t="s">
        <v>485</v>
      </c>
      <c r="E178" s="89">
        <v>1.5</v>
      </c>
      <c r="F178" s="125">
        <v>2.4</v>
      </c>
      <c r="G178" s="89">
        <v>1</v>
      </c>
      <c r="H178" s="89">
        <v>12.3</v>
      </c>
      <c r="I178" s="90">
        <f t="shared" ref="I178:I192" si="57">2053.3*3</f>
        <v>6159.9000000000005</v>
      </c>
      <c r="J178" s="90">
        <f t="shared" ref="J178:J192" si="58">+I178*H178/100</f>
        <v>757.66770000000008</v>
      </c>
      <c r="K178" s="90">
        <v>9500</v>
      </c>
      <c r="L178" s="91">
        <f>J178*K178/1000</f>
        <v>7197.8431500000006</v>
      </c>
      <c r="M178" s="92">
        <v>0</v>
      </c>
      <c r="N178" s="92">
        <v>0</v>
      </c>
      <c r="O178" s="90">
        <f>+M178*N178/100</f>
        <v>0</v>
      </c>
      <c r="P178" s="93">
        <f>+O178*M178/1000</f>
        <v>0</v>
      </c>
    </row>
    <row r="179" spans="1:16" x14ac:dyDescent="0.25">
      <c r="A179" s="72">
        <f>+A178+1</f>
        <v>2</v>
      </c>
      <c r="B179" s="229"/>
      <c r="C179" s="79" t="s">
        <v>177</v>
      </c>
      <c r="D179" s="82" t="s">
        <v>482</v>
      </c>
      <c r="E179" s="74">
        <v>1.5</v>
      </c>
      <c r="F179" s="79">
        <v>2.4</v>
      </c>
      <c r="G179" s="74">
        <v>1</v>
      </c>
      <c r="H179" s="74">
        <v>12.8</v>
      </c>
      <c r="I179" s="75">
        <f t="shared" si="57"/>
        <v>6159.9000000000005</v>
      </c>
      <c r="J179" s="75">
        <f t="shared" si="58"/>
        <v>788.46720000000016</v>
      </c>
      <c r="K179" s="75">
        <v>9500</v>
      </c>
      <c r="L179" s="76">
        <f t="shared" ref="L179:L192" si="59">J179*K179/1000</f>
        <v>7490.4384000000009</v>
      </c>
      <c r="M179" s="77">
        <v>0</v>
      </c>
      <c r="N179" s="77">
        <v>0</v>
      </c>
      <c r="O179" s="75">
        <f>+M179*N179/100</f>
        <v>0</v>
      </c>
      <c r="P179" s="78">
        <f>+O179*M179/1000</f>
        <v>0</v>
      </c>
    </row>
    <row r="180" spans="1:16" x14ac:dyDescent="0.25">
      <c r="A180" s="72">
        <f t="shared" ref="A180:A192" si="60">+A179+1</f>
        <v>3</v>
      </c>
      <c r="B180" s="229"/>
      <c r="C180" s="79" t="s">
        <v>349</v>
      </c>
      <c r="D180" s="82" t="s">
        <v>482</v>
      </c>
      <c r="E180" s="74">
        <v>1.5</v>
      </c>
      <c r="F180" s="79">
        <v>3.5</v>
      </c>
      <c r="G180" s="74">
        <v>1</v>
      </c>
      <c r="H180" s="74">
        <v>16</v>
      </c>
      <c r="I180" s="75">
        <f t="shared" si="57"/>
        <v>6159.9000000000005</v>
      </c>
      <c r="J180" s="75">
        <f t="shared" si="58"/>
        <v>985.58400000000006</v>
      </c>
      <c r="K180" s="75">
        <v>9500</v>
      </c>
      <c r="L180" s="76">
        <f t="shared" si="59"/>
        <v>9363.0480000000007</v>
      </c>
      <c r="M180" s="77">
        <v>0</v>
      </c>
      <c r="N180" s="77">
        <v>0</v>
      </c>
      <c r="O180" s="75">
        <f t="shared" ref="O180:O192" si="61">+M180*N180/100</f>
        <v>0</v>
      </c>
      <c r="P180" s="78">
        <f t="shared" ref="P180:P192" si="62">+O180*M180/1000</f>
        <v>0</v>
      </c>
    </row>
    <row r="181" spans="1:16" x14ac:dyDescent="0.25">
      <c r="A181" s="72">
        <f t="shared" si="60"/>
        <v>4</v>
      </c>
      <c r="B181" s="79" t="s">
        <v>607</v>
      </c>
      <c r="C181" s="128" t="s">
        <v>186</v>
      </c>
      <c r="D181" s="82" t="s">
        <v>482</v>
      </c>
      <c r="E181" s="79">
        <v>1.5</v>
      </c>
      <c r="F181" s="79">
        <v>1.5</v>
      </c>
      <c r="G181" s="79">
        <v>1</v>
      </c>
      <c r="H181" s="74">
        <v>10.1</v>
      </c>
      <c r="I181" s="75">
        <f t="shared" si="57"/>
        <v>6159.9000000000005</v>
      </c>
      <c r="J181" s="75">
        <f t="shared" si="58"/>
        <v>622.1499</v>
      </c>
      <c r="K181" s="75">
        <v>6500</v>
      </c>
      <c r="L181" s="76">
        <f t="shared" si="59"/>
        <v>4043.97435</v>
      </c>
      <c r="M181" s="77">
        <v>0</v>
      </c>
      <c r="N181" s="77">
        <v>0</v>
      </c>
      <c r="O181" s="75">
        <f t="shared" si="61"/>
        <v>0</v>
      </c>
      <c r="P181" s="78">
        <f t="shared" si="62"/>
        <v>0</v>
      </c>
    </row>
    <row r="182" spans="1:16" x14ac:dyDescent="0.25">
      <c r="A182" s="72">
        <f t="shared" si="60"/>
        <v>5</v>
      </c>
      <c r="B182" s="130" t="s">
        <v>608</v>
      </c>
      <c r="C182" s="128" t="s">
        <v>186</v>
      </c>
      <c r="D182" s="82" t="s">
        <v>482</v>
      </c>
      <c r="E182" s="79">
        <v>1.5</v>
      </c>
      <c r="F182" s="79">
        <v>1.5</v>
      </c>
      <c r="G182" s="79">
        <v>1</v>
      </c>
      <c r="H182" s="74">
        <v>10.1</v>
      </c>
      <c r="I182" s="75">
        <f t="shared" si="57"/>
        <v>6159.9000000000005</v>
      </c>
      <c r="J182" s="75">
        <f t="shared" si="58"/>
        <v>622.1499</v>
      </c>
      <c r="K182" s="75">
        <v>6500</v>
      </c>
      <c r="L182" s="76">
        <f t="shared" si="59"/>
        <v>4043.97435</v>
      </c>
      <c r="M182" s="77">
        <v>2800</v>
      </c>
      <c r="N182" s="77">
        <v>10.1</v>
      </c>
      <c r="O182" s="75">
        <f t="shared" si="61"/>
        <v>282.8</v>
      </c>
      <c r="P182" s="78">
        <f t="shared" si="62"/>
        <v>791.84</v>
      </c>
    </row>
    <row r="183" spans="1:16" x14ac:dyDescent="0.25">
      <c r="A183" s="72">
        <f t="shared" si="60"/>
        <v>6</v>
      </c>
      <c r="B183" s="130" t="s">
        <v>609</v>
      </c>
      <c r="C183" s="128" t="s">
        <v>186</v>
      </c>
      <c r="D183" s="82" t="s">
        <v>482</v>
      </c>
      <c r="E183" s="79">
        <v>1.5</v>
      </c>
      <c r="F183" s="79">
        <v>1.5</v>
      </c>
      <c r="G183" s="79">
        <v>1</v>
      </c>
      <c r="H183" s="74">
        <v>10.1</v>
      </c>
      <c r="I183" s="75">
        <f t="shared" si="57"/>
        <v>6159.9000000000005</v>
      </c>
      <c r="J183" s="75">
        <f t="shared" si="58"/>
        <v>622.1499</v>
      </c>
      <c r="K183" s="75">
        <v>6500</v>
      </c>
      <c r="L183" s="76">
        <f t="shared" si="59"/>
        <v>4043.97435</v>
      </c>
      <c r="M183" s="77">
        <v>0</v>
      </c>
      <c r="N183" s="77">
        <v>0</v>
      </c>
      <c r="O183" s="75">
        <f t="shared" si="61"/>
        <v>0</v>
      </c>
      <c r="P183" s="78">
        <f t="shared" si="62"/>
        <v>0</v>
      </c>
    </row>
    <row r="184" spans="1:16" x14ac:dyDescent="0.25">
      <c r="A184" s="72">
        <f t="shared" si="60"/>
        <v>7</v>
      </c>
      <c r="B184" s="130" t="s">
        <v>610</v>
      </c>
      <c r="C184" s="128" t="s">
        <v>186</v>
      </c>
      <c r="D184" s="82" t="s">
        <v>482</v>
      </c>
      <c r="E184" s="79">
        <v>1.5</v>
      </c>
      <c r="F184" s="79">
        <v>1.5</v>
      </c>
      <c r="G184" s="79">
        <v>1</v>
      </c>
      <c r="H184" s="74">
        <v>10.1</v>
      </c>
      <c r="I184" s="75">
        <f t="shared" si="57"/>
        <v>6159.9000000000005</v>
      </c>
      <c r="J184" s="75">
        <f t="shared" si="58"/>
        <v>622.1499</v>
      </c>
      <c r="K184" s="75">
        <v>6500</v>
      </c>
      <c r="L184" s="76">
        <f t="shared" si="59"/>
        <v>4043.97435</v>
      </c>
      <c r="M184" s="77">
        <v>0</v>
      </c>
      <c r="N184" s="77">
        <v>0</v>
      </c>
      <c r="O184" s="75">
        <f t="shared" si="61"/>
        <v>0</v>
      </c>
      <c r="P184" s="78">
        <f t="shared" si="62"/>
        <v>0</v>
      </c>
    </row>
    <row r="185" spans="1:16" x14ac:dyDescent="0.25">
      <c r="A185" s="72">
        <f t="shared" si="60"/>
        <v>8</v>
      </c>
      <c r="B185" s="79" t="s">
        <v>611</v>
      </c>
      <c r="C185" s="128" t="s">
        <v>186</v>
      </c>
      <c r="D185" s="82" t="s">
        <v>482</v>
      </c>
      <c r="E185" s="79">
        <v>1.5</v>
      </c>
      <c r="F185" s="79">
        <v>1.5</v>
      </c>
      <c r="G185" s="79">
        <v>1</v>
      </c>
      <c r="H185" s="74">
        <v>10.1</v>
      </c>
      <c r="I185" s="75">
        <f t="shared" si="57"/>
        <v>6159.9000000000005</v>
      </c>
      <c r="J185" s="75">
        <f t="shared" si="58"/>
        <v>622.1499</v>
      </c>
      <c r="K185" s="75">
        <v>6500</v>
      </c>
      <c r="L185" s="76">
        <f t="shared" si="59"/>
        <v>4043.97435</v>
      </c>
      <c r="M185" s="77">
        <v>0</v>
      </c>
      <c r="N185" s="77">
        <v>0</v>
      </c>
      <c r="O185" s="75">
        <f t="shared" si="61"/>
        <v>0</v>
      </c>
      <c r="P185" s="78">
        <f t="shared" si="62"/>
        <v>0</v>
      </c>
    </row>
    <row r="186" spans="1:16" x14ac:dyDescent="0.25">
      <c r="A186" s="72">
        <f t="shared" si="60"/>
        <v>9</v>
      </c>
      <c r="B186" s="130" t="s">
        <v>612</v>
      </c>
      <c r="C186" s="79" t="s">
        <v>186</v>
      </c>
      <c r="D186" s="82" t="s">
        <v>482</v>
      </c>
      <c r="E186" s="79">
        <v>1.5</v>
      </c>
      <c r="F186" s="79">
        <v>1.5</v>
      </c>
      <c r="G186" s="79">
        <v>1</v>
      </c>
      <c r="H186" s="74">
        <v>10.1</v>
      </c>
      <c r="I186" s="75">
        <f t="shared" si="57"/>
        <v>6159.9000000000005</v>
      </c>
      <c r="J186" s="75">
        <f t="shared" si="58"/>
        <v>622.1499</v>
      </c>
      <c r="K186" s="75">
        <v>6500</v>
      </c>
      <c r="L186" s="76">
        <f t="shared" si="59"/>
        <v>4043.97435</v>
      </c>
      <c r="M186" s="77">
        <v>0</v>
      </c>
      <c r="N186" s="77">
        <v>0</v>
      </c>
      <c r="O186" s="75">
        <f t="shared" si="61"/>
        <v>0</v>
      </c>
      <c r="P186" s="78">
        <f t="shared" si="62"/>
        <v>0</v>
      </c>
    </row>
    <row r="187" spans="1:16" x14ac:dyDescent="0.25">
      <c r="A187" s="72">
        <f t="shared" si="60"/>
        <v>10</v>
      </c>
      <c r="B187" s="130" t="s">
        <v>613</v>
      </c>
      <c r="C187" s="128" t="s">
        <v>186</v>
      </c>
      <c r="D187" s="82" t="s">
        <v>482</v>
      </c>
      <c r="E187" s="79">
        <v>1.5</v>
      </c>
      <c r="F187" s="79">
        <v>1.5</v>
      </c>
      <c r="G187" s="79">
        <v>1</v>
      </c>
      <c r="H187" s="74">
        <v>10.1</v>
      </c>
      <c r="I187" s="75">
        <f t="shared" si="57"/>
        <v>6159.9000000000005</v>
      </c>
      <c r="J187" s="75">
        <f t="shared" si="58"/>
        <v>622.1499</v>
      </c>
      <c r="K187" s="75">
        <v>6500</v>
      </c>
      <c r="L187" s="76">
        <f t="shared" si="59"/>
        <v>4043.97435</v>
      </c>
      <c r="M187" s="77">
        <v>0</v>
      </c>
      <c r="N187" s="77">
        <v>0</v>
      </c>
      <c r="O187" s="75">
        <f t="shared" si="61"/>
        <v>0</v>
      </c>
      <c r="P187" s="78">
        <f t="shared" si="62"/>
        <v>0</v>
      </c>
    </row>
    <row r="188" spans="1:16" x14ac:dyDescent="0.25">
      <c r="A188" s="72">
        <f t="shared" si="60"/>
        <v>11</v>
      </c>
      <c r="B188" s="130" t="s">
        <v>614</v>
      </c>
      <c r="C188" s="128" t="s">
        <v>178</v>
      </c>
      <c r="D188" s="82" t="s">
        <v>482</v>
      </c>
      <c r="E188" s="79">
        <v>1.5</v>
      </c>
      <c r="F188" s="79">
        <v>1.5</v>
      </c>
      <c r="G188" s="79">
        <v>1</v>
      </c>
      <c r="H188" s="74">
        <v>13</v>
      </c>
      <c r="I188" s="75">
        <f t="shared" si="57"/>
        <v>6159.9000000000005</v>
      </c>
      <c r="J188" s="75">
        <f t="shared" si="58"/>
        <v>800.78700000000015</v>
      </c>
      <c r="K188" s="75">
        <v>6500</v>
      </c>
      <c r="L188" s="76">
        <f t="shared" si="59"/>
        <v>5205.1155000000008</v>
      </c>
      <c r="M188" s="77">
        <v>2800</v>
      </c>
      <c r="N188" s="77">
        <v>13</v>
      </c>
      <c r="O188" s="75">
        <f t="shared" si="61"/>
        <v>364</v>
      </c>
      <c r="P188" s="78">
        <f t="shared" si="62"/>
        <v>1019.2</v>
      </c>
    </row>
    <row r="189" spans="1:16" x14ac:dyDescent="0.25">
      <c r="A189" s="72">
        <f t="shared" si="60"/>
        <v>12</v>
      </c>
      <c r="B189" s="79" t="s">
        <v>615</v>
      </c>
      <c r="C189" s="128" t="s">
        <v>186</v>
      </c>
      <c r="D189" s="82" t="s">
        <v>482</v>
      </c>
      <c r="E189" s="79">
        <v>1.5</v>
      </c>
      <c r="F189" s="79">
        <v>1.5</v>
      </c>
      <c r="G189" s="79">
        <v>1</v>
      </c>
      <c r="H189" s="74">
        <v>10.1</v>
      </c>
      <c r="I189" s="75">
        <f t="shared" si="57"/>
        <v>6159.9000000000005</v>
      </c>
      <c r="J189" s="75">
        <f t="shared" si="58"/>
        <v>622.1499</v>
      </c>
      <c r="K189" s="75">
        <v>6500</v>
      </c>
      <c r="L189" s="76">
        <f t="shared" si="59"/>
        <v>4043.97435</v>
      </c>
      <c r="M189" s="77">
        <v>0</v>
      </c>
      <c r="N189" s="77">
        <v>0</v>
      </c>
      <c r="O189" s="75">
        <f t="shared" si="61"/>
        <v>0</v>
      </c>
      <c r="P189" s="78">
        <f t="shared" si="62"/>
        <v>0</v>
      </c>
    </row>
    <row r="190" spans="1:16" x14ac:dyDescent="0.25">
      <c r="A190" s="72">
        <f t="shared" si="60"/>
        <v>13</v>
      </c>
      <c r="B190" s="130" t="s">
        <v>616</v>
      </c>
      <c r="C190" s="128" t="s">
        <v>186</v>
      </c>
      <c r="D190" s="82" t="s">
        <v>482</v>
      </c>
      <c r="E190" s="79">
        <v>1.5</v>
      </c>
      <c r="F190" s="79">
        <v>1.5</v>
      </c>
      <c r="G190" s="79">
        <v>1</v>
      </c>
      <c r="H190" s="74">
        <v>10.1</v>
      </c>
      <c r="I190" s="75">
        <f t="shared" si="57"/>
        <v>6159.9000000000005</v>
      </c>
      <c r="J190" s="75">
        <f t="shared" si="58"/>
        <v>622.1499</v>
      </c>
      <c r="K190" s="75">
        <v>6500</v>
      </c>
      <c r="L190" s="76">
        <f t="shared" si="59"/>
        <v>4043.97435</v>
      </c>
      <c r="M190" s="77">
        <v>0</v>
      </c>
      <c r="N190" s="77">
        <v>0</v>
      </c>
      <c r="O190" s="75">
        <f t="shared" si="61"/>
        <v>0</v>
      </c>
      <c r="P190" s="78">
        <f t="shared" si="62"/>
        <v>0</v>
      </c>
    </row>
    <row r="191" spans="1:16" x14ac:dyDescent="0.25">
      <c r="A191" s="72">
        <f t="shared" si="60"/>
        <v>14</v>
      </c>
      <c r="B191" s="130" t="s">
        <v>617</v>
      </c>
      <c r="C191" s="130" t="s">
        <v>171</v>
      </c>
      <c r="D191" s="82" t="s">
        <v>482</v>
      </c>
      <c r="E191" s="79">
        <v>1.5</v>
      </c>
      <c r="F191" s="79">
        <v>1.8</v>
      </c>
      <c r="G191" s="79">
        <v>1</v>
      </c>
      <c r="H191" s="74">
        <v>12.5</v>
      </c>
      <c r="I191" s="75">
        <f t="shared" si="57"/>
        <v>6159.9000000000005</v>
      </c>
      <c r="J191" s="75">
        <f t="shared" si="58"/>
        <v>769.98749999999995</v>
      </c>
      <c r="K191" s="75">
        <v>6500</v>
      </c>
      <c r="L191" s="76">
        <f t="shared" si="59"/>
        <v>5004.9187499999998</v>
      </c>
      <c r="M191" s="77">
        <v>0</v>
      </c>
      <c r="N191" s="77">
        <v>0</v>
      </c>
      <c r="O191" s="75">
        <f t="shared" si="61"/>
        <v>0</v>
      </c>
      <c r="P191" s="78">
        <f t="shared" si="62"/>
        <v>0</v>
      </c>
    </row>
    <row r="192" spans="1:16" ht="15.75" thickBot="1" x14ac:dyDescent="0.3">
      <c r="A192" s="80">
        <f t="shared" si="60"/>
        <v>15</v>
      </c>
      <c r="B192" s="131" t="s">
        <v>618</v>
      </c>
      <c r="C192" s="131" t="s">
        <v>181</v>
      </c>
      <c r="D192" s="82" t="s">
        <v>482</v>
      </c>
      <c r="E192" s="82">
        <v>1.5</v>
      </c>
      <c r="F192" s="82">
        <v>1.5</v>
      </c>
      <c r="G192" s="82">
        <v>1</v>
      </c>
      <c r="H192" s="83">
        <v>10</v>
      </c>
      <c r="I192" s="84">
        <f t="shared" si="57"/>
        <v>6159.9000000000005</v>
      </c>
      <c r="J192" s="84">
        <f t="shared" si="58"/>
        <v>615.99000000000012</v>
      </c>
      <c r="K192" s="84">
        <v>6500</v>
      </c>
      <c r="L192" s="85">
        <f t="shared" si="59"/>
        <v>4003.9350000000009</v>
      </c>
      <c r="M192" s="86">
        <v>0</v>
      </c>
      <c r="N192" s="86">
        <v>0</v>
      </c>
      <c r="O192" s="84">
        <f t="shared" si="61"/>
        <v>0</v>
      </c>
      <c r="P192" s="87">
        <f t="shared" si="62"/>
        <v>0</v>
      </c>
    </row>
    <row r="193" spans="1:16" ht="15.75" thickBot="1" x14ac:dyDescent="0.3">
      <c r="A193" s="226" t="s">
        <v>16</v>
      </c>
      <c r="B193" s="227"/>
      <c r="C193" s="57" t="s">
        <v>478</v>
      </c>
      <c r="D193" s="57" t="s">
        <v>482</v>
      </c>
      <c r="E193" s="57" t="s">
        <v>163</v>
      </c>
      <c r="F193" s="57" t="s">
        <v>163</v>
      </c>
      <c r="G193" s="57">
        <f>SUM(G194:G223)</f>
        <v>30</v>
      </c>
      <c r="H193" s="57" t="s">
        <v>163</v>
      </c>
      <c r="I193" s="62">
        <f t="shared" ref="I193:N193" si="63">SUM(I194:I223)</f>
        <v>202440</v>
      </c>
      <c r="J193" s="62">
        <f t="shared" si="63"/>
        <v>11410.476000000002</v>
      </c>
      <c r="K193" s="62">
        <f t="shared" si="63"/>
        <v>116700</v>
      </c>
      <c r="L193" s="62">
        <f t="shared" si="63"/>
        <v>78971.298000000024</v>
      </c>
      <c r="M193" s="62">
        <f t="shared" si="63"/>
        <v>35100</v>
      </c>
      <c r="N193" s="62">
        <f t="shared" si="63"/>
        <v>145</v>
      </c>
      <c r="O193" s="62">
        <f>SUM(O194:O223)</f>
        <v>7847.8321678321681</v>
      </c>
      <c r="P193" s="64">
        <f>SUM(P194:P223)</f>
        <v>21189.146853146853</v>
      </c>
    </row>
    <row r="194" spans="1:16" x14ac:dyDescent="0.25">
      <c r="A194" s="88">
        <v>1</v>
      </c>
      <c r="B194" s="233" t="s">
        <v>619</v>
      </c>
      <c r="C194" s="132" t="s">
        <v>168</v>
      </c>
      <c r="D194" s="82" t="s">
        <v>482</v>
      </c>
      <c r="E194" s="89">
        <v>1.5</v>
      </c>
      <c r="F194" s="133">
        <v>2.5</v>
      </c>
      <c r="G194" s="89">
        <v>1</v>
      </c>
      <c r="H194" s="134">
        <v>11.91</v>
      </c>
      <c r="I194" s="90">
        <v>7560</v>
      </c>
      <c r="J194" s="90">
        <f>+I194*H194/100</f>
        <v>900.39600000000007</v>
      </c>
      <c r="K194" s="90">
        <v>9500</v>
      </c>
      <c r="L194" s="91">
        <f>J194*K194/1000</f>
        <v>8553.7620000000006</v>
      </c>
      <c r="M194" s="90">
        <v>0</v>
      </c>
      <c r="N194" s="89">
        <v>0</v>
      </c>
      <c r="O194" s="90">
        <v>0</v>
      </c>
      <c r="P194" s="93">
        <f>+O194*M194/1000</f>
        <v>0</v>
      </c>
    </row>
    <row r="195" spans="1:16" x14ac:dyDescent="0.25">
      <c r="A195" s="72">
        <v>2</v>
      </c>
      <c r="B195" s="234"/>
      <c r="C195" s="135" t="s">
        <v>363</v>
      </c>
      <c r="D195" s="82" t="s">
        <v>482</v>
      </c>
      <c r="E195" s="74">
        <v>1.5</v>
      </c>
      <c r="F195" s="136">
        <v>2.5</v>
      </c>
      <c r="G195" s="74">
        <v>1</v>
      </c>
      <c r="H195" s="137">
        <v>13.4</v>
      </c>
      <c r="I195" s="75">
        <v>6720</v>
      </c>
      <c r="J195" s="75">
        <f t="shared" ref="J195:J221" si="64">+I195*H195/100</f>
        <v>900.48</v>
      </c>
      <c r="K195" s="75">
        <v>6700</v>
      </c>
      <c r="L195" s="76">
        <f t="shared" ref="L195:L212" si="65">J195*K195/1000</f>
        <v>6033.2160000000003</v>
      </c>
      <c r="M195" s="75">
        <v>0</v>
      </c>
      <c r="N195" s="74">
        <v>0</v>
      </c>
      <c r="O195" s="75">
        <v>0</v>
      </c>
      <c r="P195" s="78">
        <f>+O195*M195/1000</f>
        <v>0</v>
      </c>
    </row>
    <row r="196" spans="1:16" x14ac:dyDescent="0.25">
      <c r="A196" s="72">
        <v>3</v>
      </c>
      <c r="B196" s="234"/>
      <c r="C196" s="135" t="s">
        <v>184</v>
      </c>
      <c r="D196" s="82" t="s">
        <v>482</v>
      </c>
      <c r="E196" s="74">
        <v>1.5</v>
      </c>
      <c r="F196" s="136">
        <v>2.4</v>
      </c>
      <c r="G196" s="74">
        <v>1</v>
      </c>
      <c r="H196" s="137">
        <v>13.4</v>
      </c>
      <c r="I196" s="75">
        <v>6720</v>
      </c>
      <c r="J196" s="75">
        <f t="shared" si="64"/>
        <v>900.48</v>
      </c>
      <c r="K196" s="75">
        <v>6700</v>
      </c>
      <c r="L196" s="76">
        <f t="shared" si="65"/>
        <v>6033.2160000000003</v>
      </c>
      <c r="M196" s="75">
        <v>0</v>
      </c>
      <c r="N196" s="74">
        <v>0</v>
      </c>
      <c r="O196" s="75">
        <v>0</v>
      </c>
      <c r="P196" s="78">
        <f t="shared" ref="P196:P212" si="66">+O196*M196/1000</f>
        <v>0</v>
      </c>
    </row>
    <row r="197" spans="1:16" x14ac:dyDescent="0.25">
      <c r="A197" s="72">
        <v>4</v>
      </c>
      <c r="B197" s="138" t="s">
        <v>620</v>
      </c>
      <c r="C197" s="139" t="s">
        <v>366</v>
      </c>
      <c r="D197" s="82" t="s">
        <v>482</v>
      </c>
      <c r="E197" s="74">
        <v>1.5</v>
      </c>
      <c r="F197" s="136">
        <v>1.5</v>
      </c>
      <c r="G197" s="74">
        <v>1</v>
      </c>
      <c r="H197" s="74">
        <v>9.3000000000000007</v>
      </c>
      <c r="I197" s="75">
        <v>6720</v>
      </c>
      <c r="J197" s="75">
        <v>0</v>
      </c>
      <c r="K197" s="75">
        <v>0</v>
      </c>
      <c r="L197" s="76">
        <f t="shared" si="65"/>
        <v>0</v>
      </c>
      <c r="M197" s="75">
        <v>2700</v>
      </c>
      <c r="N197" s="74">
        <v>11</v>
      </c>
      <c r="O197" s="75">
        <f t="shared" ref="O197:O223" si="67">+I197/N197</f>
        <v>610.90909090909088</v>
      </c>
      <c r="P197" s="78">
        <f>+O197*M197/1000</f>
        <v>1649.4545454545455</v>
      </c>
    </row>
    <row r="198" spans="1:16" x14ac:dyDescent="0.25">
      <c r="A198" s="72">
        <v>5</v>
      </c>
      <c r="B198" s="138" t="s">
        <v>621</v>
      </c>
      <c r="C198" s="139" t="s">
        <v>368</v>
      </c>
      <c r="D198" s="82" t="s">
        <v>482</v>
      </c>
      <c r="E198" s="74">
        <v>1.5</v>
      </c>
      <c r="F198" s="136">
        <v>1.5</v>
      </c>
      <c r="G198" s="74">
        <v>1</v>
      </c>
      <c r="H198" s="74">
        <v>9.3000000000000007</v>
      </c>
      <c r="I198" s="75">
        <v>6720</v>
      </c>
      <c r="J198" s="75">
        <v>0</v>
      </c>
      <c r="K198" s="75">
        <v>0</v>
      </c>
      <c r="L198" s="76">
        <f t="shared" si="65"/>
        <v>0</v>
      </c>
      <c r="M198" s="75">
        <v>2700</v>
      </c>
      <c r="N198" s="74">
        <v>11</v>
      </c>
      <c r="O198" s="75">
        <f t="shared" si="67"/>
        <v>610.90909090909088</v>
      </c>
      <c r="P198" s="78">
        <f t="shared" si="66"/>
        <v>1649.4545454545455</v>
      </c>
    </row>
    <row r="199" spans="1:16" x14ac:dyDescent="0.25">
      <c r="A199" s="72">
        <v>6</v>
      </c>
      <c r="B199" s="235" t="s">
        <v>622</v>
      </c>
      <c r="C199" s="139" t="s">
        <v>368</v>
      </c>
      <c r="D199" s="82" t="s">
        <v>482</v>
      </c>
      <c r="E199" s="74">
        <v>1.5</v>
      </c>
      <c r="F199" s="136">
        <v>1.5</v>
      </c>
      <c r="G199" s="74">
        <v>1</v>
      </c>
      <c r="H199" s="74">
        <v>9.3000000000000007</v>
      </c>
      <c r="I199" s="75">
        <v>6720</v>
      </c>
      <c r="J199" s="75">
        <v>0</v>
      </c>
      <c r="K199" s="75">
        <v>0</v>
      </c>
      <c r="L199" s="76">
        <f t="shared" si="65"/>
        <v>0</v>
      </c>
      <c r="M199" s="75">
        <v>2700</v>
      </c>
      <c r="N199" s="74">
        <v>11</v>
      </c>
      <c r="O199" s="75">
        <f t="shared" si="67"/>
        <v>610.90909090909088</v>
      </c>
      <c r="P199" s="78">
        <f t="shared" si="66"/>
        <v>1649.4545454545455</v>
      </c>
    </row>
    <row r="200" spans="1:16" x14ac:dyDescent="0.25">
      <c r="A200" s="72">
        <v>7</v>
      </c>
      <c r="B200" s="235"/>
      <c r="C200" s="139" t="s">
        <v>368</v>
      </c>
      <c r="D200" s="82" t="s">
        <v>482</v>
      </c>
      <c r="E200" s="74">
        <v>1.5</v>
      </c>
      <c r="F200" s="136">
        <v>1.5</v>
      </c>
      <c r="G200" s="74">
        <v>1</v>
      </c>
      <c r="H200" s="74">
        <v>9.3000000000000007</v>
      </c>
      <c r="I200" s="75">
        <v>6720</v>
      </c>
      <c r="J200" s="75">
        <f t="shared" si="64"/>
        <v>624.96</v>
      </c>
      <c r="K200" s="75">
        <v>6700</v>
      </c>
      <c r="L200" s="76">
        <f t="shared" si="65"/>
        <v>4187.2320000000009</v>
      </c>
      <c r="M200" s="75">
        <v>0</v>
      </c>
      <c r="N200" s="74">
        <v>0</v>
      </c>
      <c r="O200" s="75">
        <v>0</v>
      </c>
      <c r="P200" s="78">
        <f t="shared" si="66"/>
        <v>0</v>
      </c>
    </row>
    <row r="201" spans="1:16" x14ac:dyDescent="0.25">
      <c r="A201" s="72">
        <v>8</v>
      </c>
      <c r="B201" s="235"/>
      <c r="C201" s="139" t="s">
        <v>368</v>
      </c>
      <c r="D201" s="82" t="s">
        <v>482</v>
      </c>
      <c r="E201" s="74">
        <v>1.5</v>
      </c>
      <c r="F201" s="136">
        <v>1.5</v>
      </c>
      <c r="G201" s="74">
        <v>1</v>
      </c>
      <c r="H201" s="74">
        <v>9.3000000000000007</v>
      </c>
      <c r="I201" s="75">
        <v>6720</v>
      </c>
      <c r="J201" s="75">
        <f t="shared" si="64"/>
        <v>624.96</v>
      </c>
      <c r="K201" s="75">
        <v>6700</v>
      </c>
      <c r="L201" s="76">
        <f t="shared" si="65"/>
        <v>4187.2320000000009</v>
      </c>
      <c r="M201" s="75">
        <v>0</v>
      </c>
      <c r="N201" s="74">
        <v>0</v>
      </c>
      <c r="O201" s="75">
        <v>0</v>
      </c>
      <c r="P201" s="78">
        <f t="shared" si="66"/>
        <v>0</v>
      </c>
    </row>
    <row r="202" spans="1:16" x14ac:dyDescent="0.25">
      <c r="A202" s="72">
        <v>9</v>
      </c>
      <c r="B202" s="235"/>
      <c r="C202" s="139" t="s">
        <v>368</v>
      </c>
      <c r="D202" s="82" t="s">
        <v>482</v>
      </c>
      <c r="E202" s="74">
        <v>1.5</v>
      </c>
      <c r="F202" s="136">
        <v>1.5</v>
      </c>
      <c r="G202" s="74">
        <v>1</v>
      </c>
      <c r="H202" s="74">
        <v>9.3000000000000007</v>
      </c>
      <c r="I202" s="75">
        <v>6720</v>
      </c>
      <c r="J202" s="75">
        <f t="shared" si="64"/>
        <v>624.96</v>
      </c>
      <c r="K202" s="75">
        <v>6700</v>
      </c>
      <c r="L202" s="76">
        <f t="shared" si="65"/>
        <v>4187.2320000000009</v>
      </c>
      <c r="M202" s="75">
        <v>0</v>
      </c>
      <c r="N202" s="74">
        <v>0</v>
      </c>
      <c r="O202" s="75">
        <v>0</v>
      </c>
      <c r="P202" s="78">
        <f t="shared" si="66"/>
        <v>0</v>
      </c>
    </row>
    <row r="203" spans="1:16" ht="28.5" x14ac:dyDescent="0.25">
      <c r="A203" s="72">
        <v>10</v>
      </c>
      <c r="B203" s="235"/>
      <c r="C203" s="140" t="s">
        <v>370</v>
      </c>
      <c r="D203" s="82" t="s">
        <v>482</v>
      </c>
      <c r="E203" s="74">
        <v>1.5</v>
      </c>
      <c r="F203" s="136">
        <v>1.5</v>
      </c>
      <c r="G203" s="74">
        <v>1</v>
      </c>
      <c r="H203" s="74">
        <v>10.5</v>
      </c>
      <c r="I203" s="75">
        <v>6720</v>
      </c>
      <c r="J203" s="75">
        <f t="shared" si="64"/>
        <v>705.6</v>
      </c>
      <c r="K203" s="75">
        <v>6700</v>
      </c>
      <c r="L203" s="76">
        <f t="shared" si="65"/>
        <v>4727.5200000000004</v>
      </c>
      <c r="M203" s="75">
        <v>0</v>
      </c>
      <c r="N203" s="74">
        <v>0</v>
      </c>
      <c r="O203" s="75">
        <v>0</v>
      </c>
      <c r="P203" s="78">
        <f t="shared" si="66"/>
        <v>0</v>
      </c>
    </row>
    <row r="204" spans="1:16" ht="28.5" x14ac:dyDescent="0.25">
      <c r="A204" s="72">
        <v>11</v>
      </c>
      <c r="B204" s="235"/>
      <c r="C204" s="140" t="s">
        <v>371</v>
      </c>
      <c r="D204" s="82" t="s">
        <v>482</v>
      </c>
      <c r="E204" s="74">
        <v>1.5</v>
      </c>
      <c r="F204" s="136">
        <v>1.5</v>
      </c>
      <c r="G204" s="74">
        <v>1</v>
      </c>
      <c r="H204" s="74">
        <v>10.5</v>
      </c>
      <c r="I204" s="75">
        <v>6720</v>
      </c>
      <c r="J204" s="75">
        <f t="shared" si="64"/>
        <v>705.6</v>
      </c>
      <c r="K204" s="75">
        <v>6700</v>
      </c>
      <c r="L204" s="76">
        <f t="shared" si="65"/>
        <v>4727.5200000000004</v>
      </c>
      <c r="M204" s="75">
        <v>0</v>
      </c>
      <c r="N204" s="74">
        <v>0</v>
      </c>
      <c r="O204" s="75">
        <v>0</v>
      </c>
      <c r="P204" s="78">
        <f t="shared" si="66"/>
        <v>0</v>
      </c>
    </row>
    <row r="205" spans="1:16" x14ac:dyDescent="0.25">
      <c r="A205" s="72">
        <v>12</v>
      </c>
      <c r="B205" s="141" t="s">
        <v>623</v>
      </c>
      <c r="C205" s="139" t="s">
        <v>368</v>
      </c>
      <c r="D205" s="82" t="s">
        <v>482</v>
      </c>
      <c r="E205" s="74">
        <v>1.5</v>
      </c>
      <c r="F205" s="136">
        <v>1.5</v>
      </c>
      <c r="G205" s="74">
        <v>1</v>
      </c>
      <c r="H205" s="74">
        <v>9.3000000000000007</v>
      </c>
      <c r="I205" s="75">
        <v>6720</v>
      </c>
      <c r="J205" s="75">
        <f t="shared" si="64"/>
        <v>624.96</v>
      </c>
      <c r="K205" s="75">
        <v>6700</v>
      </c>
      <c r="L205" s="76">
        <f t="shared" si="65"/>
        <v>4187.2320000000009</v>
      </c>
      <c r="M205" s="75">
        <v>0</v>
      </c>
      <c r="N205" s="74">
        <v>0</v>
      </c>
      <c r="O205" s="75">
        <v>0</v>
      </c>
      <c r="P205" s="78">
        <f t="shared" si="66"/>
        <v>0</v>
      </c>
    </row>
    <row r="206" spans="1:16" x14ac:dyDescent="0.25">
      <c r="A206" s="72">
        <v>13</v>
      </c>
      <c r="B206" s="141" t="s">
        <v>624</v>
      </c>
      <c r="C206" s="139" t="s">
        <v>368</v>
      </c>
      <c r="D206" s="82" t="s">
        <v>482</v>
      </c>
      <c r="E206" s="74">
        <v>1.5</v>
      </c>
      <c r="F206" s="136">
        <v>1.5</v>
      </c>
      <c r="G206" s="74">
        <v>1</v>
      </c>
      <c r="H206" s="74">
        <v>9.3000000000000007</v>
      </c>
      <c r="I206" s="75">
        <v>6720</v>
      </c>
      <c r="J206" s="75">
        <f t="shared" si="64"/>
        <v>624.96</v>
      </c>
      <c r="K206" s="75">
        <v>6700</v>
      </c>
      <c r="L206" s="76">
        <f t="shared" si="65"/>
        <v>4187.2320000000009</v>
      </c>
      <c r="M206" s="75">
        <v>0</v>
      </c>
      <c r="N206" s="74">
        <v>0</v>
      </c>
      <c r="O206" s="75">
        <v>0</v>
      </c>
      <c r="P206" s="78">
        <f t="shared" si="66"/>
        <v>0</v>
      </c>
    </row>
    <row r="207" spans="1:16" x14ac:dyDescent="0.25">
      <c r="A207" s="72">
        <v>14</v>
      </c>
      <c r="B207" s="141" t="s">
        <v>625</v>
      </c>
      <c r="C207" s="139" t="s">
        <v>368</v>
      </c>
      <c r="D207" s="82" t="s">
        <v>482</v>
      </c>
      <c r="E207" s="74">
        <v>1.5</v>
      </c>
      <c r="F207" s="136">
        <v>1.5</v>
      </c>
      <c r="G207" s="74">
        <v>1</v>
      </c>
      <c r="H207" s="74">
        <v>9.3000000000000007</v>
      </c>
      <c r="I207" s="75">
        <v>6720</v>
      </c>
      <c r="J207" s="75">
        <f t="shared" si="64"/>
        <v>624.96</v>
      </c>
      <c r="K207" s="75">
        <v>6700</v>
      </c>
      <c r="L207" s="76">
        <f t="shared" si="65"/>
        <v>4187.2320000000009</v>
      </c>
      <c r="M207" s="75">
        <v>0</v>
      </c>
      <c r="N207" s="74">
        <v>0</v>
      </c>
      <c r="O207" s="75">
        <v>0</v>
      </c>
      <c r="P207" s="78">
        <f t="shared" si="66"/>
        <v>0</v>
      </c>
    </row>
    <row r="208" spans="1:16" x14ac:dyDescent="0.25">
      <c r="A208" s="72">
        <v>15</v>
      </c>
      <c r="B208" s="141" t="s">
        <v>626</v>
      </c>
      <c r="C208" s="139" t="s">
        <v>368</v>
      </c>
      <c r="D208" s="82" t="s">
        <v>482</v>
      </c>
      <c r="E208" s="74">
        <v>1.5</v>
      </c>
      <c r="F208" s="136">
        <v>1.5</v>
      </c>
      <c r="G208" s="74">
        <v>1</v>
      </c>
      <c r="H208" s="74">
        <v>9.3000000000000007</v>
      </c>
      <c r="I208" s="75">
        <v>6720</v>
      </c>
      <c r="J208" s="75">
        <v>0</v>
      </c>
      <c r="K208" s="75">
        <v>0</v>
      </c>
      <c r="L208" s="76">
        <f t="shared" si="65"/>
        <v>0</v>
      </c>
      <c r="M208" s="75">
        <v>2700</v>
      </c>
      <c r="N208" s="74">
        <v>11</v>
      </c>
      <c r="O208" s="75">
        <f t="shared" si="67"/>
        <v>610.90909090909088</v>
      </c>
      <c r="P208" s="78">
        <f t="shared" si="66"/>
        <v>1649.4545454545455</v>
      </c>
    </row>
    <row r="209" spans="1:16" x14ac:dyDescent="0.25">
      <c r="A209" s="72">
        <v>16</v>
      </c>
      <c r="B209" s="141" t="s">
        <v>627</v>
      </c>
      <c r="C209" s="139" t="s">
        <v>368</v>
      </c>
      <c r="D209" s="82" t="s">
        <v>482</v>
      </c>
      <c r="E209" s="74">
        <v>1.5</v>
      </c>
      <c r="F209" s="136">
        <v>1.5</v>
      </c>
      <c r="G209" s="74">
        <v>1</v>
      </c>
      <c r="H209" s="74">
        <v>9.3000000000000007</v>
      </c>
      <c r="I209" s="75">
        <v>6720</v>
      </c>
      <c r="J209" s="75">
        <v>0</v>
      </c>
      <c r="K209" s="75">
        <v>0</v>
      </c>
      <c r="L209" s="76">
        <f t="shared" si="65"/>
        <v>0</v>
      </c>
      <c r="M209" s="75">
        <v>2700</v>
      </c>
      <c r="N209" s="74">
        <v>11</v>
      </c>
      <c r="O209" s="75">
        <f t="shared" si="67"/>
        <v>610.90909090909088</v>
      </c>
      <c r="P209" s="78">
        <f t="shared" si="66"/>
        <v>1649.4545454545455</v>
      </c>
    </row>
    <row r="210" spans="1:16" x14ac:dyDescent="0.25">
      <c r="A210" s="72">
        <v>17</v>
      </c>
      <c r="B210" s="141" t="s">
        <v>628</v>
      </c>
      <c r="C210" s="139" t="s">
        <v>368</v>
      </c>
      <c r="D210" s="82" t="s">
        <v>482</v>
      </c>
      <c r="E210" s="74">
        <v>1.5</v>
      </c>
      <c r="F210" s="136">
        <v>1.5</v>
      </c>
      <c r="G210" s="74">
        <v>1</v>
      </c>
      <c r="H210" s="74">
        <v>9.3000000000000007</v>
      </c>
      <c r="I210" s="75">
        <v>6720</v>
      </c>
      <c r="J210" s="75">
        <v>0</v>
      </c>
      <c r="K210" s="75">
        <v>0</v>
      </c>
      <c r="L210" s="76">
        <f t="shared" si="65"/>
        <v>0</v>
      </c>
      <c r="M210" s="75">
        <v>2700</v>
      </c>
      <c r="N210" s="74">
        <v>11</v>
      </c>
      <c r="O210" s="75">
        <f t="shared" si="67"/>
        <v>610.90909090909088</v>
      </c>
      <c r="P210" s="78">
        <f t="shared" si="66"/>
        <v>1649.4545454545455</v>
      </c>
    </row>
    <row r="211" spans="1:16" x14ac:dyDescent="0.25">
      <c r="A211" s="72">
        <v>18</v>
      </c>
      <c r="B211" s="141" t="s">
        <v>629</v>
      </c>
      <c r="C211" s="139" t="s">
        <v>368</v>
      </c>
      <c r="D211" s="82" t="s">
        <v>482</v>
      </c>
      <c r="E211" s="74">
        <v>1.5</v>
      </c>
      <c r="F211" s="136">
        <v>1.5</v>
      </c>
      <c r="G211" s="74">
        <v>1</v>
      </c>
      <c r="H211" s="74">
        <v>9.3000000000000007</v>
      </c>
      <c r="I211" s="75">
        <v>6720</v>
      </c>
      <c r="J211" s="75">
        <v>0</v>
      </c>
      <c r="K211" s="75">
        <v>0</v>
      </c>
      <c r="L211" s="76">
        <f t="shared" si="65"/>
        <v>0</v>
      </c>
      <c r="M211" s="75">
        <v>2700</v>
      </c>
      <c r="N211" s="74">
        <v>11</v>
      </c>
      <c r="O211" s="75">
        <f t="shared" si="67"/>
        <v>610.90909090909088</v>
      </c>
      <c r="P211" s="78">
        <f t="shared" si="66"/>
        <v>1649.4545454545455</v>
      </c>
    </row>
    <row r="212" spans="1:16" x14ac:dyDescent="0.25">
      <c r="A212" s="72">
        <v>19</v>
      </c>
      <c r="B212" s="141" t="s">
        <v>630</v>
      </c>
      <c r="C212" s="139" t="s">
        <v>368</v>
      </c>
      <c r="D212" s="82" t="s">
        <v>482</v>
      </c>
      <c r="E212" s="74">
        <v>1.5</v>
      </c>
      <c r="F212" s="136">
        <v>1.5</v>
      </c>
      <c r="G212" s="74">
        <v>1</v>
      </c>
      <c r="H212" s="74">
        <v>9.3000000000000007</v>
      </c>
      <c r="I212" s="75">
        <v>6720</v>
      </c>
      <c r="J212" s="75">
        <v>0</v>
      </c>
      <c r="K212" s="75">
        <v>0</v>
      </c>
      <c r="L212" s="76">
        <f t="shared" si="65"/>
        <v>0</v>
      </c>
      <c r="M212" s="75">
        <v>2700</v>
      </c>
      <c r="N212" s="74">
        <v>11</v>
      </c>
      <c r="O212" s="75">
        <f t="shared" si="67"/>
        <v>610.90909090909088</v>
      </c>
      <c r="P212" s="78">
        <f t="shared" si="66"/>
        <v>1649.4545454545455</v>
      </c>
    </row>
    <row r="213" spans="1:16" x14ac:dyDescent="0.25">
      <c r="A213" s="72">
        <v>20</v>
      </c>
      <c r="B213" s="141" t="s">
        <v>380</v>
      </c>
      <c r="C213" s="139" t="s">
        <v>368</v>
      </c>
      <c r="D213" s="82" t="s">
        <v>482</v>
      </c>
      <c r="E213" s="74">
        <v>1.5</v>
      </c>
      <c r="F213" s="136">
        <v>1.5</v>
      </c>
      <c r="G213" s="74">
        <v>1</v>
      </c>
      <c r="H213" s="74">
        <v>9.3000000000000007</v>
      </c>
      <c r="I213" s="75">
        <v>6720</v>
      </c>
      <c r="J213" s="75">
        <f t="shared" si="64"/>
        <v>624.96</v>
      </c>
      <c r="K213" s="75">
        <v>6700</v>
      </c>
      <c r="L213" s="76">
        <f>J213*K213/1000</f>
        <v>4187.2320000000009</v>
      </c>
      <c r="M213" s="75">
        <v>0</v>
      </c>
      <c r="N213" s="74">
        <v>0</v>
      </c>
      <c r="O213" s="75">
        <v>0</v>
      </c>
      <c r="P213" s="78">
        <f>+O213*M213/1000</f>
        <v>0</v>
      </c>
    </row>
    <row r="214" spans="1:16" ht="28.5" x14ac:dyDescent="0.25">
      <c r="A214" s="72">
        <v>21</v>
      </c>
      <c r="B214" s="141" t="s">
        <v>631</v>
      </c>
      <c r="C214" s="135" t="s">
        <v>382</v>
      </c>
      <c r="D214" s="82" t="s">
        <v>482</v>
      </c>
      <c r="E214" s="74">
        <v>1.5</v>
      </c>
      <c r="F214" s="136">
        <v>1.5</v>
      </c>
      <c r="G214" s="74">
        <v>1</v>
      </c>
      <c r="H214" s="74">
        <v>7.7</v>
      </c>
      <c r="I214" s="75">
        <v>6720</v>
      </c>
      <c r="J214" s="75">
        <f t="shared" si="64"/>
        <v>517.44000000000005</v>
      </c>
      <c r="K214" s="75">
        <v>6700</v>
      </c>
      <c r="L214" s="76">
        <f t="shared" ref="L214:L223" si="68">J214*K214/1000</f>
        <v>3466.8480000000004</v>
      </c>
      <c r="M214" s="75">
        <v>0</v>
      </c>
      <c r="N214" s="74">
        <v>0</v>
      </c>
      <c r="O214" s="75">
        <v>0</v>
      </c>
      <c r="P214" s="78">
        <f t="shared" ref="P214:P223" si="69">+O214*M214/1000</f>
        <v>0</v>
      </c>
    </row>
    <row r="215" spans="1:16" x14ac:dyDescent="0.25">
      <c r="A215" s="72">
        <v>22</v>
      </c>
      <c r="B215" s="141" t="s">
        <v>632</v>
      </c>
      <c r="C215" s="135" t="s">
        <v>171</v>
      </c>
      <c r="D215" s="82" t="s">
        <v>482</v>
      </c>
      <c r="E215" s="74">
        <v>1.5</v>
      </c>
      <c r="F215" s="136">
        <v>1.5</v>
      </c>
      <c r="G215" s="74">
        <v>1</v>
      </c>
      <c r="H215" s="74">
        <v>9.5</v>
      </c>
      <c r="I215" s="75">
        <v>6720</v>
      </c>
      <c r="J215" s="75">
        <v>0</v>
      </c>
      <c r="K215" s="75">
        <v>0</v>
      </c>
      <c r="L215" s="76">
        <f t="shared" si="68"/>
        <v>0</v>
      </c>
      <c r="M215" s="75">
        <v>2700</v>
      </c>
      <c r="N215" s="74">
        <v>13</v>
      </c>
      <c r="O215" s="75">
        <f t="shared" si="67"/>
        <v>516.92307692307691</v>
      </c>
      <c r="P215" s="78">
        <f t="shared" si="69"/>
        <v>1395.6923076923078</v>
      </c>
    </row>
    <row r="216" spans="1:16" x14ac:dyDescent="0.25">
      <c r="A216" s="72">
        <v>23</v>
      </c>
      <c r="B216" s="141" t="s">
        <v>633</v>
      </c>
      <c r="C216" s="142" t="s">
        <v>368</v>
      </c>
      <c r="D216" s="82" t="s">
        <v>482</v>
      </c>
      <c r="E216" s="74">
        <v>1.5</v>
      </c>
      <c r="F216" s="136">
        <v>1.5</v>
      </c>
      <c r="G216" s="74">
        <v>1</v>
      </c>
      <c r="H216" s="74">
        <v>9.3000000000000007</v>
      </c>
      <c r="I216" s="75">
        <v>6720</v>
      </c>
      <c r="J216" s="75">
        <v>0</v>
      </c>
      <c r="K216" s="75">
        <v>0</v>
      </c>
      <c r="L216" s="76">
        <f t="shared" si="68"/>
        <v>0</v>
      </c>
      <c r="M216" s="75">
        <v>2700</v>
      </c>
      <c r="N216" s="74">
        <v>11</v>
      </c>
      <c r="O216" s="75">
        <f t="shared" si="67"/>
        <v>610.90909090909088</v>
      </c>
      <c r="P216" s="78">
        <f t="shared" si="69"/>
        <v>1649.4545454545455</v>
      </c>
    </row>
    <row r="217" spans="1:16" x14ac:dyDescent="0.25">
      <c r="A217" s="72">
        <v>24</v>
      </c>
      <c r="B217" s="141" t="s">
        <v>634</v>
      </c>
      <c r="C217" s="139" t="s">
        <v>368</v>
      </c>
      <c r="D217" s="82" t="s">
        <v>482</v>
      </c>
      <c r="E217" s="74">
        <v>1.5</v>
      </c>
      <c r="F217" s="136">
        <v>1.5</v>
      </c>
      <c r="G217" s="74">
        <v>1</v>
      </c>
      <c r="H217" s="74">
        <v>9.3000000000000007</v>
      </c>
      <c r="I217" s="75">
        <v>6720</v>
      </c>
      <c r="J217" s="75">
        <f t="shared" si="64"/>
        <v>624.96</v>
      </c>
      <c r="K217" s="75">
        <v>6700</v>
      </c>
      <c r="L217" s="76">
        <f t="shared" si="68"/>
        <v>4187.2320000000009</v>
      </c>
      <c r="M217" s="75">
        <v>0</v>
      </c>
      <c r="N217" s="74">
        <v>0</v>
      </c>
      <c r="O217" s="75">
        <v>0</v>
      </c>
      <c r="P217" s="78">
        <f t="shared" si="69"/>
        <v>0</v>
      </c>
    </row>
    <row r="218" spans="1:16" x14ac:dyDescent="0.25">
      <c r="A218" s="72">
        <v>25</v>
      </c>
      <c r="B218" s="141" t="s">
        <v>635</v>
      </c>
      <c r="C218" s="135" t="s">
        <v>171</v>
      </c>
      <c r="D218" s="82" t="s">
        <v>482</v>
      </c>
      <c r="E218" s="74">
        <v>1.5</v>
      </c>
      <c r="F218" s="136">
        <v>1.5</v>
      </c>
      <c r="G218" s="74">
        <v>1</v>
      </c>
      <c r="H218" s="74">
        <v>9.5</v>
      </c>
      <c r="I218" s="75">
        <v>6720</v>
      </c>
      <c r="J218" s="75">
        <f t="shared" si="64"/>
        <v>638.4</v>
      </c>
      <c r="K218" s="75">
        <v>6700</v>
      </c>
      <c r="L218" s="76">
        <f t="shared" si="68"/>
        <v>4277.28</v>
      </c>
      <c r="M218" s="75">
        <v>0</v>
      </c>
      <c r="N218" s="74">
        <v>0</v>
      </c>
      <c r="O218" s="75">
        <v>0</v>
      </c>
      <c r="P218" s="78">
        <f t="shared" si="69"/>
        <v>0</v>
      </c>
    </row>
    <row r="219" spans="1:16" x14ac:dyDescent="0.25">
      <c r="A219" s="72">
        <v>26</v>
      </c>
      <c r="B219" s="141" t="s">
        <v>636</v>
      </c>
      <c r="C219" s="135" t="s">
        <v>388</v>
      </c>
      <c r="D219" s="82" t="s">
        <v>482</v>
      </c>
      <c r="E219" s="74">
        <v>1.5</v>
      </c>
      <c r="F219" s="136">
        <v>1.5</v>
      </c>
      <c r="G219" s="74">
        <v>1</v>
      </c>
      <c r="H219" s="74">
        <v>7.7</v>
      </c>
      <c r="I219" s="75">
        <v>6720</v>
      </c>
      <c r="J219" s="75">
        <f t="shared" si="64"/>
        <v>517.44000000000005</v>
      </c>
      <c r="K219" s="75">
        <v>6700</v>
      </c>
      <c r="L219" s="76">
        <f t="shared" si="68"/>
        <v>3466.8480000000004</v>
      </c>
      <c r="M219" s="75">
        <v>0</v>
      </c>
      <c r="N219" s="74">
        <v>0</v>
      </c>
      <c r="O219" s="75">
        <v>0</v>
      </c>
      <c r="P219" s="78">
        <f t="shared" si="69"/>
        <v>0</v>
      </c>
    </row>
    <row r="220" spans="1:16" x14ac:dyDescent="0.25">
      <c r="A220" s="72">
        <v>27</v>
      </c>
      <c r="B220" s="141" t="s">
        <v>637</v>
      </c>
      <c r="C220" s="142" t="s">
        <v>368</v>
      </c>
      <c r="D220" s="82" t="s">
        <v>482</v>
      </c>
      <c r="E220" s="74">
        <v>1.5</v>
      </c>
      <c r="F220" s="136">
        <v>1.5</v>
      </c>
      <c r="G220" s="74">
        <v>1</v>
      </c>
      <c r="H220" s="74">
        <v>9.3000000000000007</v>
      </c>
      <c r="I220" s="75">
        <v>6720</v>
      </c>
      <c r="J220" s="75">
        <v>0</v>
      </c>
      <c r="K220" s="75">
        <v>0</v>
      </c>
      <c r="L220" s="76">
        <f t="shared" si="68"/>
        <v>0</v>
      </c>
      <c r="M220" s="75">
        <v>2700</v>
      </c>
      <c r="N220" s="74">
        <v>11</v>
      </c>
      <c r="O220" s="75">
        <f t="shared" si="67"/>
        <v>610.90909090909088</v>
      </c>
      <c r="P220" s="78">
        <f t="shared" si="69"/>
        <v>1649.4545454545455</v>
      </c>
    </row>
    <row r="221" spans="1:16" x14ac:dyDescent="0.25">
      <c r="A221" s="72">
        <v>28</v>
      </c>
      <c r="B221" s="141" t="s">
        <v>638</v>
      </c>
      <c r="C221" s="142" t="s">
        <v>368</v>
      </c>
      <c r="D221" s="82" t="s">
        <v>482</v>
      </c>
      <c r="E221" s="74">
        <v>1.5</v>
      </c>
      <c r="F221" s="136">
        <v>1.5</v>
      </c>
      <c r="G221" s="74">
        <v>1</v>
      </c>
      <c r="H221" s="74">
        <v>9.3000000000000007</v>
      </c>
      <c r="I221" s="75">
        <v>6720</v>
      </c>
      <c r="J221" s="75">
        <f t="shared" si="64"/>
        <v>624.96</v>
      </c>
      <c r="K221" s="75">
        <v>6700</v>
      </c>
      <c r="L221" s="76">
        <f t="shared" si="68"/>
        <v>4187.2320000000009</v>
      </c>
      <c r="M221" s="75">
        <v>0</v>
      </c>
      <c r="N221" s="74">
        <v>0</v>
      </c>
      <c r="O221" s="75">
        <v>0</v>
      </c>
      <c r="P221" s="78">
        <f t="shared" si="69"/>
        <v>0</v>
      </c>
    </row>
    <row r="222" spans="1:16" x14ac:dyDescent="0.25">
      <c r="A222" s="72">
        <v>29</v>
      </c>
      <c r="B222" s="141" t="s">
        <v>639</v>
      </c>
      <c r="C222" s="135" t="s">
        <v>368</v>
      </c>
      <c r="D222" s="82" t="s">
        <v>482</v>
      </c>
      <c r="E222" s="74">
        <v>1.5</v>
      </c>
      <c r="F222" s="136">
        <v>1.5</v>
      </c>
      <c r="G222" s="74">
        <v>1</v>
      </c>
      <c r="H222" s="74">
        <v>9.3000000000000007</v>
      </c>
      <c r="I222" s="75">
        <v>6720</v>
      </c>
      <c r="J222" s="75">
        <v>0</v>
      </c>
      <c r="K222" s="75">
        <v>0</v>
      </c>
      <c r="L222" s="76">
        <f t="shared" si="68"/>
        <v>0</v>
      </c>
      <c r="M222" s="75">
        <v>2700</v>
      </c>
      <c r="N222" s="74">
        <v>11</v>
      </c>
      <c r="O222" s="75">
        <f t="shared" si="67"/>
        <v>610.90909090909088</v>
      </c>
      <c r="P222" s="78">
        <f t="shared" si="69"/>
        <v>1649.4545454545455</v>
      </c>
    </row>
    <row r="223" spans="1:16" ht="15.75" thickBot="1" x14ac:dyDescent="0.3">
      <c r="A223" s="80">
        <v>30</v>
      </c>
      <c r="B223" s="143" t="s">
        <v>640</v>
      </c>
      <c r="C223" s="144" t="s">
        <v>368</v>
      </c>
      <c r="D223" s="82" t="s">
        <v>482</v>
      </c>
      <c r="E223" s="83">
        <v>1.5</v>
      </c>
      <c r="F223" s="146">
        <v>1.5</v>
      </c>
      <c r="G223" s="83">
        <v>1</v>
      </c>
      <c r="H223" s="83">
        <v>9.3000000000000007</v>
      </c>
      <c r="I223" s="84">
        <v>6720</v>
      </c>
      <c r="J223" s="84">
        <v>0</v>
      </c>
      <c r="K223" s="84">
        <v>0</v>
      </c>
      <c r="L223" s="85">
        <f t="shared" si="68"/>
        <v>0</v>
      </c>
      <c r="M223" s="84">
        <v>2700</v>
      </c>
      <c r="N223" s="83">
        <v>11</v>
      </c>
      <c r="O223" s="84">
        <f t="shared" si="67"/>
        <v>610.90909090909088</v>
      </c>
      <c r="P223" s="87">
        <f t="shared" si="69"/>
        <v>1649.4545454545455</v>
      </c>
    </row>
    <row r="224" spans="1:16" ht="15.75" thickBot="1" x14ac:dyDescent="0.3">
      <c r="A224" s="226" t="s">
        <v>393</v>
      </c>
      <c r="B224" s="227"/>
      <c r="C224" s="57" t="s">
        <v>478</v>
      </c>
      <c r="D224" s="57" t="s">
        <v>163</v>
      </c>
      <c r="E224" s="57" t="s">
        <v>163</v>
      </c>
      <c r="F224" s="57" t="s">
        <v>163</v>
      </c>
      <c r="G224" s="57">
        <f>+SUM(G225:G247)</f>
        <v>23</v>
      </c>
      <c r="H224" s="57" t="s">
        <v>163</v>
      </c>
      <c r="I224" s="62">
        <f t="shared" ref="I224:N224" si="70">SUM(I225:I247)</f>
        <v>136290</v>
      </c>
      <c r="J224" s="62">
        <f t="shared" si="70"/>
        <v>11695.529999999997</v>
      </c>
      <c r="K224" s="62">
        <f t="shared" si="70"/>
        <v>145108</v>
      </c>
      <c r="L224" s="62">
        <f t="shared" si="70"/>
        <v>78008.963339999973</v>
      </c>
      <c r="M224" s="62">
        <f t="shared" si="70"/>
        <v>58800</v>
      </c>
      <c r="N224" s="62">
        <f t="shared" si="70"/>
        <v>175.8</v>
      </c>
      <c r="O224" s="62">
        <f>+SUM(O225:O247)</f>
        <v>10829.279999999999</v>
      </c>
      <c r="P224" s="64">
        <f>+SUM(P225:P247)</f>
        <v>30321.984</v>
      </c>
    </row>
    <row r="225" spans="1:16" x14ac:dyDescent="0.25">
      <c r="A225" s="236">
        <v>1</v>
      </c>
      <c r="B225" s="237" t="s">
        <v>641</v>
      </c>
      <c r="C225" s="114" t="s">
        <v>168</v>
      </c>
      <c r="D225" s="89" t="s">
        <v>485</v>
      </c>
      <c r="E225" s="89">
        <v>1.5</v>
      </c>
      <c r="F225" s="114">
        <v>2.4</v>
      </c>
      <c r="G225" s="89">
        <v>1</v>
      </c>
      <c r="H225" s="89">
        <v>12.5</v>
      </c>
      <c r="I225" s="90">
        <v>6930</v>
      </c>
      <c r="J225" s="120">
        <f t="shared" ref="J225:J247" si="71">+I225*H225/100</f>
        <v>866.25</v>
      </c>
      <c r="K225" s="90">
        <v>9070</v>
      </c>
      <c r="L225" s="91">
        <f t="shared" ref="L225:L243" si="72">J225*K225/1000</f>
        <v>7856.8874999999998</v>
      </c>
      <c r="M225" s="92">
        <v>0</v>
      </c>
      <c r="N225" s="92">
        <v>0</v>
      </c>
      <c r="O225" s="90">
        <f>+M225*N225/100</f>
        <v>0</v>
      </c>
      <c r="P225" s="93">
        <f>+O225*M225/1000</f>
        <v>0</v>
      </c>
    </row>
    <row r="226" spans="1:16" x14ac:dyDescent="0.25">
      <c r="A226" s="231"/>
      <c r="B226" s="238"/>
      <c r="C226" s="130" t="s">
        <v>171</v>
      </c>
      <c r="D226" s="82" t="s">
        <v>482</v>
      </c>
      <c r="E226" s="74">
        <v>1.5</v>
      </c>
      <c r="F226" s="130">
        <v>1.8</v>
      </c>
      <c r="G226" s="74">
        <v>1</v>
      </c>
      <c r="H226" s="74">
        <v>11.3</v>
      </c>
      <c r="I226" s="75">
        <v>6160</v>
      </c>
      <c r="J226" s="121">
        <f t="shared" si="71"/>
        <v>696.08</v>
      </c>
      <c r="K226" s="75">
        <v>6478</v>
      </c>
      <c r="L226" s="76">
        <f t="shared" si="72"/>
        <v>4509.2062400000004</v>
      </c>
      <c r="M226" s="77">
        <v>2800</v>
      </c>
      <c r="N226" s="77">
        <v>11.3</v>
      </c>
      <c r="O226" s="75">
        <f t="shared" ref="O226:O247" si="73">I226/100*H226</f>
        <v>696.08</v>
      </c>
      <c r="P226" s="78">
        <f>+O226*M226/1000</f>
        <v>1949.0239999999999</v>
      </c>
    </row>
    <row r="227" spans="1:16" x14ac:dyDescent="0.25">
      <c r="A227" s="231"/>
      <c r="B227" s="238"/>
      <c r="C227" s="128" t="s">
        <v>186</v>
      </c>
      <c r="D227" s="82" t="s">
        <v>482</v>
      </c>
      <c r="E227" s="74">
        <v>1.5</v>
      </c>
      <c r="F227" s="130">
        <v>1.5</v>
      </c>
      <c r="G227" s="74">
        <v>1</v>
      </c>
      <c r="H227" s="74">
        <v>8</v>
      </c>
      <c r="I227" s="75">
        <v>6160</v>
      </c>
      <c r="J227" s="121">
        <f t="shared" si="71"/>
        <v>492.8</v>
      </c>
      <c r="K227" s="75">
        <v>6478</v>
      </c>
      <c r="L227" s="76">
        <f t="shared" si="72"/>
        <v>3192.3584000000001</v>
      </c>
      <c r="M227" s="77">
        <v>2800</v>
      </c>
      <c r="N227" s="77">
        <v>8</v>
      </c>
      <c r="O227" s="75">
        <f t="shared" si="73"/>
        <v>492.8</v>
      </c>
      <c r="P227" s="78">
        <f t="shared" ref="P227:P243" si="74">+O227*M227/1000</f>
        <v>1379.84</v>
      </c>
    </row>
    <row r="228" spans="1:16" x14ac:dyDescent="0.25">
      <c r="A228" s="72">
        <f>+A225+1</f>
        <v>2</v>
      </c>
      <c r="B228" s="130" t="s">
        <v>642</v>
      </c>
      <c r="C228" s="128" t="s">
        <v>186</v>
      </c>
      <c r="D228" s="82" t="s">
        <v>482</v>
      </c>
      <c r="E228" s="79">
        <v>1.5</v>
      </c>
      <c r="F228" s="130">
        <v>1.5</v>
      </c>
      <c r="G228" s="79">
        <v>1</v>
      </c>
      <c r="H228" s="74">
        <v>8</v>
      </c>
      <c r="I228" s="75">
        <v>6160</v>
      </c>
      <c r="J228" s="121">
        <f t="shared" si="71"/>
        <v>492.8</v>
      </c>
      <c r="K228" s="75">
        <v>6478</v>
      </c>
      <c r="L228" s="76">
        <f t="shared" si="72"/>
        <v>3192.3584000000001</v>
      </c>
      <c r="M228" s="77">
        <v>2800</v>
      </c>
      <c r="N228" s="77">
        <v>8</v>
      </c>
      <c r="O228" s="75">
        <f t="shared" si="73"/>
        <v>492.8</v>
      </c>
      <c r="P228" s="78">
        <f t="shared" si="74"/>
        <v>1379.84</v>
      </c>
    </row>
    <row r="229" spans="1:16" x14ac:dyDescent="0.25">
      <c r="A229" s="72">
        <f>+A228+1</f>
        <v>3</v>
      </c>
      <c r="B229" s="130" t="s">
        <v>643</v>
      </c>
      <c r="C229" s="130" t="s">
        <v>171</v>
      </c>
      <c r="D229" s="82" t="s">
        <v>482</v>
      </c>
      <c r="E229" s="79">
        <v>1.5</v>
      </c>
      <c r="F229" s="130">
        <v>1.8</v>
      </c>
      <c r="G229" s="79">
        <v>1</v>
      </c>
      <c r="H229" s="74">
        <v>12.5</v>
      </c>
      <c r="I229" s="75">
        <v>6160</v>
      </c>
      <c r="J229" s="121">
        <f t="shared" si="71"/>
        <v>770</v>
      </c>
      <c r="K229" s="75">
        <v>6478</v>
      </c>
      <c r="L229" s="76">
        <f t="shared" si="72"/>
        <v>4988.0600000000004</v>
      </c>
      <c r="M229" s="77">
        <v>2800</v>
      </c>
      <c r="N229" s="77">
        <v>12.5</v>
      </c>
      <c r="O229" s="75">
        <f t="shared" si="73"/>
        <v>770</v>
      </c>
      <c r="P229" s="78">
        <f t="shared" si="74"/>
        <v>2156</v>
      </c>
    </row>
    <row r="230" spans="1:16" x14ac:dyDescent="0.25">
      <c r="A230" s="72">
        <f t="shared" ref="A230:A247" si="75">+A229+1</f>
        <v>4</v>
      </c>
      <c r="B230" s="147" t="s">
        <v>644</v>
      </c>
      <c r="C230" s="130" t="s">
        <v>368</v>
      </c>
      <c r="D230" s="82" t="s">
        <v>482</v>
      </c>
      <c r="E230" s="79">
        <v>1.5</v>
      </c>
      <c r="F230" s="130">
        <v>1.5</v>
      </c>
      <c r="G230" s="79">
        <v>1</v>
      </c>
      <c r="H230" s="74">
        <v>8</v>
      </c>
      <c r="I230" s="75">
        <v>6160</v>
      </c>
      <c r="J230" s="121">
        <f t="shared" si="71"/>
        <v>492.8</v>
      </c>
      <c r="K230" s="75">
        <v>6478</v>
      </c>
      <c r="L230" s="76">
        <f t="shared" si="72"/>
        <v>3192.3584000000001</v>
      </c>
      <c r="M230" s="77">
        <v>2800</v>
      </c>
      <c r="N230" s="77">
        <v>8</v>
      </c>
      <c r="O230" s="75">
        <f t="shared" si="73"/>
        <v>492.8</v>
      </c>
      <c r="P230" s="78">
        <f t="shared" si="74"/>
        <v>1379.84</v>
      </c>
    </row>
    <row r="231" spans="1:16" x14ac:dyDescent="0.25">
      <c r="A231" s="72">
        <f t="shared" si="75"/>
        <v>5</v>
      </c>
      <c r="B231" s="147" t="s">
        <v>645</v>
      </c>
      <c r="C231" s="130" t="s">
        <v>368</v>
      </c>
      <c r="D231" s="82" t="s">
        <v>482</v>
      </c>
      <c r="E231" s="79">
        <v>1.5</v>
      </c>
      <c r="F231" s="130">
        <v>1.5</v>
      </c>
      <c r="G231" s="79">
        <v>1</v>
      </c>
      <c r="H231" s="74">
        <v>8</v>
      </c>
      <c r="I231" s="75">
        <v>6160</v>
      </c>
      <c r="J231" s="121">
        <f t="shared" si="71"/>
        <v>492.8</v>
      </c>
      <c r="K231" s="75">
        <v>6478</v>
      </c>
      <c r="L231" s="76">
        <f t="shared" si="72"/>
        <v>3192.3584000000001</v>
      </c>
      <c r="M231" s="77">
        <v>2800</v>
      </c>
      <c r="N231" s="77">
        <v>8</v>
      </c>
      <c r="O231" s="75">
        <f t="shared" si="73"/>
        <v>492.8</v>
      </c>
      <c r="P231" s="78">
        <f t="shared" si="74"/>
        <v>1379.84</v>
      </c>
    </row>
    <row r="232" spans="1:16" x14ac:dyDescent="0.25">
      <c r="A232" s="72">
        <f t="shared" si="75"/>
        <v>6</v>
      </c>
      <c r="B232" s="147" t="s">
        <v>646</v>
      </c>
      <c r="C232" s="130" t="s">
        <v>368</v>
      </c>
      <c r="D232" s="82" t="s">
        <v>482</v>
      </c>
      <c r="E232" s="79">
        <v>1.5</v>
      </c>
      <c r="F232" s="130">
        <v>1.5</v>
      </c>
      <c r="G232" s="79">
        <v>1</v>
      </c>
      <c r="H232" s="74">
        <v>8</v>
      </c>
      <c r="I232" s="75">
        <v>6160</v>
      </c>
      <c r="J232" s="121">
        <f t="shared" si="71"/>
        <v>492.8</v>
      </c>
      <c r="K232" s="75">
        <v>6478</v>
      </c>
      <c r="L232" s="76">
        <f t="shared" si="72"/>
        <v>3192.3584000000001</v>
      </c>
      <c r="M232" s="77">
        <v>2800</v>
      </c>
      <c r="N232" s="77">
        <v>8</v>
      </c>
      <c r="O232" s="75">
        <f t="shared" si="73"/>
        <v>492.8</v>
      </c>
      <c r="P232" s="78">
        <f t="shared" si="74"/>
        <v>1379.84</v>
      </c>
    </row>
    <row r="233" spans="1:16" x14ac:dyDescent="0.25">
      <c r="A233" s="72">
        <f t="shared" si="75"/>
        <v>7</v>
      </c>
      <c r="B233" s="147" t="s">
        <v>647</v>
      </c>
      <c r="C233" s="130" t="s">
        <v>368</v>
      </c>
      <c r="D233" s="82" t="s">
        <v>482</v>
      </c>
      <c r="E233" s="79">
        <v>1.5</v>
      </c>
      <c r="F233" s="130">
        <v>1.5</v>
      </c>
      <c r="G233" s="79">
        <v>1</v>
      </c>
      <c r="H233" s="74">
        <v>8</v>
      </c>
      <c r="I233" s="75">
        <v>6160</v>
      </c>
      <c r="J233" s="121">
        <f t="shared" si="71"/>
        <v>492.8</v>
      </c>
      <c r="K233" s="75">
        <v>6478</v>
      </c>
      <c r="L233" s="76">
        <f t="shared" si="72"/>
        <v>3192.3584000000001</v>
      </c>
      <c r="M233" s="77">
        <v>2800</v>
      </c>
      <c r="N233" s="77">
        <v>8</v>
      </c>
      <c r="O233" s="75">
        <f t="shared" si="73"/>
        <v>492.8</v>
      </c>
      <c r="P233" s="78">
        <f t="shared" si="74"/>
        <v>1379.84</v>
      </c>
    </row>
    <row r="234" spans="1:16" x14ac:dyDescent="0.25">
      <c r="A234" s="72">
        <f t="shared" si="75"/>
        <v>8</v>
      </c>
      <c r="B234" s="147" t="s">
        <v>648</v>
      </c>
      <c r="C234" s="130" t="s">
        <v>368</v>
      </c>
      <c r="D234" s="82" t="s">
        <v>482</v>
      </c>
      <c r="E234" s="79">
        <v>1.5</v>
      </c>
      <c r="F234" s="130">
        <v>1.5</v>
      </c>
      <c r="G234" s="79">
        <v>1</v>
      </c>
      <c r="H234" s="74">
        <v>8</v>
      </c>
      <c r="I234" s="75">
        <v>6160</v>
      </c>
      <c r="J234" s="121">
        <f t="shared" si="71"/>
        <v>492.8</v>
      </c>
      <c r="K234" s="75">
        <v>6478</v>
      </c>
      <c r="L234" s="76">
        <f t="shared" si="72"/>
        <v>3192.3584000000001</v>
      </c>
      <c r="M234" s="77">
        <v>2800</v>
      </c>
      <c r="N234" s="77">
        <v>8</v>
      </c>
      <c r="O234" s="75">
        <f t="shared" si="73"/>
        <v>492.8</v>
      </c>
      <c r="P234" s="78">
        <f t="shared" si="74"/>
        <v>1379.84</v>
      </c>
    </row>
    <row r="235" spans="1:16" x14ac:dyDescent="0.25">
      <c r="A235" s="72">
        <f t="shared" si="75"/>
        <v>9</v>
      </c>
      <c r="B235" s="147" t="s">
        <v>649</v>
      </c>
      <c r="C235" s="130" t="s">
        <v>368</v>
      </c>
      <c r="D235" s="82" t="s">
        <v>482</v>
      </c>
      <c r="E235" s="79">
        <v>1.5</v>
      </c>
      <c r="F235" s="130">
        <v>1.5</v>
      </c>
      <c r="G235" s="79">
        <v>1</v>
      </c>
      <c r="H235" s="74">
        <v>8</v>
      </c>
      <c r="I235" s="75">
        <v>6160</v>
      </c>
      <c r="J235" s="121">
        <f t="shared" si="71"/>
        <v>492.8</v>
      </c>
      <c r="K235" s="75">
        <v>6478</v>
      </c>
      <c r="L235" s="76">
        <f t="shared" si="72"/>
        <v>3192.3584000000001</v>
      </c>
      <c r="M235" s="77">
        <v>2800</v>
      </c>
      <c r="N235" s="77">
        <v>8</v>
      </c>
      <c r="O235" s="75">
        <f t="shared" si="73"/>
        <v>492.8</v>
      </c>
      <c r="P235" s="78">
        <f t="shared" si="74"/>
        <v>1379.84</v>
      </c>
    </row>
    <row r="236" spans="1:16" x14ac:dyDescent="0.25">
      <c r="A236" s="72">
        <f t="shared" si="75"/>
        <v>10</v>
      </c>
      <c r="B236" s="147" t="s">
        <v>650</v>
      </c>
      <c r="C236" s="130" t="s">
        <v>344</v>
      </c>
      <c r="D236" s="82" t="s">
        <v>482</v>
      </c>
      <c r="E236" s="79">
        <v>1.5</v>
      </c>
      <c r="F236" s="130">
        <v>1.5</v>
      </c>
      <c r="G236" s="79">
        <v>1</v>
      </c>
      <c r="H236" s="74">
        <v>8</v>
      </c>
      <c r="I236" s="75">
        <v>6160</v>
      </c>
      <c r="J236" s="121">
        <f t="shared" si="71"/>
        <v>492.8</v>
      </c>
      <c r="K236" s="75">
        <v>6478</v>
      </c>
      <c r="L236" s="76">
        <f t="shared" si="72"/>
        <v>3192.3584000000001</v>
      </c>
      <c r="M236" s="77">
        <v>2800</v>
      </c>
      <c r="N236" s="77">
        <v>8</v>
      </c>
      <c r="O236" s="75">
        <f t="shared" si="73"/>
        <v>492.8</v>
      </c>
      <c r="P236" s="78">
        <f t="shared" si="74"/>
        <v>1379.84</v>
      </c>
    </row>
    <row r="237" spans="1:16" x14ac:dyDescent="0.25">
      <c r="A237" s="72">
        <f t="shared" si="75"/>
        <v>11</v>
      </c>
      <c r="B237" s="147" t="s">
        <v>651</v>
      </c>
      <c r="C237" s="130" t="s">
        <v>368</v>
      </c>
      <c r="D237" s="82" t="s">
        <v>482</v>
      </c>
      <c r="E237" s="79">
        <v>1.5</v>
      </c>
      <c r="F237" s="130">
        <v>1.5</v>
      </c>
      <c r="G237" s="79">
        <v>1</v>
      </c>
      <c r="H237" s="74">
        <v>8</v>
      </c>
      <c r="I237" s="75">
        <v>6160</v>
      </c>
      <c r="J237" s="121">
        <f t="shared" si="71"/>
        <v>492.8</v>
      </c>
      <c r="K237" s="75">
        <v>6478</v>
      </c>
      <c r="L237" s="76">
        <f t="shared" si="72"/>
        <v>3192.3584000000001</v>
      </c>
      <c r="M237" s="77">
        <v>2800</v>
      </c>
      <c r="N237" s="77">
        <v>8</v>
      </c>
      <c r="O237" s="75">
        <f t="shared" si="73"/>
        <v>492.8</v>
      </c>
      <c r="P237" s="78">
        <f t="shared" si="74"/>
        <v>1379.84</v>
      </c>
    </row>
    <row r="238" spans="1:16" x14ac:dyDescent="0.25">
      <c r="A238" s="72">
        <f t="shared" si="75"/>
        <v>12</v>
      </c>
      <c r="B238" s="147" t="s">
        <v>652</v>
      </c>
      <c r="C238" s="130" t="s">
        <v>368</v>
      </c>
      <c r="D238" s="82" t="s">
        <v>482</v>
      </c>
      <c r="E238" s="79">
        <v>1.5</v>
      </c>
      <c r="F238" s="130">
        <v>1.5</v>
      </c>
      <c r="G238" s="79">
        <v>1</v>
      </c>
      <c r="H238" s="74">
        <v>8</v>
      </c>
      <c r="I238" s="75">
        <v>6160</v>
      </c>
      <c r="J238" s="121">
        <f t="shared" si="71"/>
        <v>492.8</v>
      </c>
      <c r="K238" s="75">
        <v>6478</v>
      </c>
      <c r="L238" s="76">
        <f t="shared" si="72"/>
        <v>3192.3584000000001</v>
      </c>
      <c r="M238" s="77">
        <v>2800</v>
      </c>
      <c r="N238" s="77">
        <v>8</v>
      </c>
      <c r="O238" s="75">
        <f t="shared" si="73"/>
        <v>492.8</v>
      </c>
      <c r="P238" s="78">
        <f t="shared" si="74"/>
        <v>1379.84</v>
      </c>
    </row>
    <row r="239" spans="1:16" x14ac:dyDescent="0.25">
      <c r="A239" s="72">
        <f t="shared" si="75"/>
        <v>13</v>
      </c>
      <c r="B239" s="147" t="s">
        <v>653</v>
      </c>
      <c r="C239" s="130" t="s">
        <v>368</v>
      </c>
      <c r="D239" s="82" t="s">
        <v>482</v>
      </c>
      <c r="E239" s="79">
        <v>1.5</v>
      </c>
      <c r="F239" s="130">
        <v>1.5</v>
      </c>
      <c r="G239" s="79">
        <v>1</v>
      </c>
      <c r="H239" s="74">
        <v>8</v>
      </c>
      <c r="I239" s="75">
        <v>6160</v>
      </c>
      <c r="J239" s="121">
        <f t="shared" si="71"/>
        <v>492.8</v>
      </c>
      <c r="K239" s="75">
        <v>6478</v>
      </c>
      <c r="L239" s="76">
        <f t="shared" si="72"/>
        <v>3192.3584000000001</v>
      </c>
      <c r="M239" s="77">
        <v>2800</v>
      </c>
      <c r="N239" s="77">
        <v>8</v>
      </c>
      <c r="O239" s="75">
        <f t="shared" si="73"/>
        <v>492.8</v>
      </c>
      <c r="P239" s="78">
        <f t="shared" si="74"/>
        <v>1379.84</v>
      </c>
    </row>
    <row r="240" spans="1:16" x14ac:dyDescent="0.25">
      <c r="A240" s="231">
        <f t="shared" si="75"/>
        <v>14</v>
      </c>
      <c r="B240" s="232" t="s">
        <v>654</v>
      </c>
      <c r="C240" s="130" t="s">
        <v>368</v>
      </c>
      <c r="D240" s="82" t="s">
        <v>482</v>
      </c>
      <c r="E240" s="79">
        <v>1.5</v>
      </c>
      <c r="F240" s="130">
        <v>1.5</v>
      </c>
      <c r="G240" s="79">
        <v>1</v>
      </c>
      <c r="H240" s="74">
        <v>8</v>
      </c>
      <c r="I240" s="75">
        <v>6160</v>
      </c>
      <c r="J240" s="121">
        <f t="shared" si="71"/>
        <v>492.8</v>
      </c>
      <c r="K240" s="75">
        <v>6478</v>
      </c>
      <c r="L240" s="76">
        <f t="shared" si="72"/>
        <v>3192.3584000000001</v>
      </c>
      <c r="M240" s="77">
        <v>2800</v>
      </c>
      <c r="N240" s="77">
        <v>8</v>
      </c>
      <c r="O240" s="75">
        <f t="shared" si="73"/>
        <v>492.8</v>
      </c>
      <c r="P240" s="78">
        <f t="shared" si="74"/>
        <v>1379.84</v>
      </c>
    </row>
    <row r="241" spans="1:16" x14ac:dyDescent="0.25">
      <c r="A241" s="231"/>
      <c r="B241" s="232"/>
      <c r="C241" s="147" t="s">
        <v>344</v>
      </c>
      <c r="D241" s="82" t="s">
        <v>482</v>
      </c>
      <c r="E241" s="79">
        <v>0</v>
      </c>
      <c r="F241" s="147">
        <v>1.5</v>
      </c>
      <c r="G241" s="79">
        <v>1</v>
      </c>
      <c r="H241" s="148">
        <v>0</v>
      </c>
      <c r="I241" s="149">
        <v>0</v>
      </c>
      <c r="J241" s="121">
        <f t="shared" si="71"/>
        <v>0</v>
      </c>
      <c r="K241" s="149">
        <v>0</v>
      </c>
      <c r="L241" s="149">
        <f t="shared" si="72"/>
        <v>0</v>
      </c>
      <c r="M241" s="149">
        <v>0</v>
      </c>
      <c r="N241" s="115">
        <v>0</v>
      </c>
      <c r="O241" s="75">
        <f t="shared" si="73"/>
        <v>0</v>
      </c>
      <c r="P241" s="78">
        <f t="shared" si="74"/>
        <v>0</v>
      </c>
    </row>
    <row r="242" spans="1:16" x14ac:dyDescent="0.25">
      <c r="A242" s="72">
        <v>15</v>
      </c>
      <c r="B242" s="147" t="s">
        <v>655</v>
      </c>
      <c r="C242" s="130" t="s">
        <v>368</v>
      </c>
      <c r="D242" s="82" t="s">
        <v>482</v>
      </c>
      <c r="E242" s="79">
        <v>1.5</v>
      </c>
      <c r="F242" s="130">
        <v>1.5</v>
      </c>
      <c r="G242" s="79">
        <v>1</v>
      </c>
      <c r="H242" s="74">
        <v>8</v>
      </c>
      <c r="I242" s="75">
        <v>6160</v>
      </c>
      <c r="J242" s="121">
        <f t="shared" si="71"/>
        <v>492.8</v>
      </c>
      <c r="K242" s="75">
        <v>6478</v>
      </c>
      <c r="L242" s="76">
        <f t="shared" si="72"/>
        <v>3192.3584000000001</v>
      </c>
      <c r="M242" s="77">
        <v>2800</v>
      </c>
      <c r="N242" s="77">
        <v>8</v>
      </c>
      <c r="O242" s="75">
        <f t="shared" si="73"/>
        <v>492.8</v>
      </c>
      <c r="P242" s="78">
        <f t="shared" si="74"/>
        <v>1379.84</v>
      </c>
    </row>
    <row r="243" spans="1:16" x14ac:dyDescent="0.25">
      <c r="A243" s="72">
        <f t="shared" si="75"/>
        <v>16</v>
      </c>
      <c r="B243" s="147" t="s">
        <v>656</v>
      </c>
      <c r="C243" s="130" t="s">
        <v>344</v>
      </c>
      <c r="D243" s="82" t="s">
        <v>482</v>
      </c>
      <c r="E243" s="79">
        <v>1.5</v>
      </c>
      <c r="F243" s="130">
        <v>1.5</v>
      </c>
      <c r="G243" s="79">
        <v>1</v>
      </c>
      <c r="H243" s="74">
        <v>8</v>
      </c>
      <c r="I243" s="75">
        <v>6160</v>
      </c>
      <c r="J243" s="121">
        <f t="shared" si="71"/>
        <v>492.8</v>
      </c>
      <c r="K243" s="75">
        <v>6478</v>
      </c>
      <c r="L243" s="76">
        <f t="shared" si="72"/>
        <v>3192.3584000000001</v>
      </c>
      <c r="M243" s="77">
        <v>2800</v>
      </c>
      <c r="N243" s="77">
        <v>8</v>
      </c>
      <c r="O243" s="75">
        <f t="shared" si="73"/>
        <v>492.8</v>
      </c>
      <c r="P243" s="78">
        <f t="shared" si="74"/>
        <v>1379.84</v>
      </c>
    </row>
    <row r="244" spans="1:16" x14ac:dyDescent="0.25">
      <c r="A244" s="72">
        <f t="shared" si="75"/>
        <v>17</v>
      </c>
      <c r="B244" s="147" t="s">
        <v>657</v>
      </c>
      <c r="C244" s="130" t="s">
        <v>368</v>
      </c>
      <c r="D244" s="82" t="s">
        <v>482</v>
      </c>
      <c r="E244" s="79">
        <v>1.5</v>
      </c>
      <c r="F244" s="130">
        <v>1.5</v>
      </c>
      <c r="G244" s="79">
        <v>1</v>
      </c>
      <c r="H244" s="74">
        <v>8</v>
      </c>
      <c r="I244" s="75">
        <v>6160</v>
      </c>
      <c r="J244" s="121">
        <f t="shared" si="71"/>
        <v>492.8</v>
      </c>
      <c r="K244" s="75">
        <v>6478</v>
      </c>
      <c r="L244" s="76">
        <f>J244*K244/1000</f>
        <v>3192.3584000000001</v>
      </c>
      <c r="M244" s="77">
        <v>2800</v>
      </c>
      <c r="N244" s="77">
        <v>8</v>
      </c>
      <c r="O244" s="75">
        <f t="shared" si="73"/>
        <v>492.8</v>
      </c>
      <c r="P244" s="78">
        <f>+O244*M244/1000</f>
        <v>1379.84</v>
      </c>
    </row>
    <row r="245" spans="1:16" x14ac:dyDescent="0.25">
      <c r="A245" s="72">
        <f t="shared" si="75"/>
        <v>18</v>
      </c>
      <c r="B245" s="147" t="s">
        <v>658</v>
      </c>
      <c r="C245" s="130" t="s">
        <v>368</v>
      </c>
      <c r="D245" s="82" t="s">
        <v>482</v>
      </c>
      <c r="E245" s="79">
        <v>1.5</v>
      </c>
      <c r="F245" s="130">
        <v>1.5</v>
      </c>
      <c r="G245" s="79">
        <v>1</v>
      </c>
      <c r="H245" s="74">
        <v>8</v>
      </c>
      <c r="I245" s="75">
        <v>6160</v>
      </c>
      <c r="J245" s="121">
        <f t="shared" si="71"/>
        <v>492.8</v>
      </c>
      <c r="K245" s="75">
        <v>6478</v>
      </c>
      <c r="L245" s="76">
        <f t="shared" ref="L245:L247" si="76">J245*K245/1000</f>
        <v>3192.3584000000001</v>
      </c>
      <c r="M245" s="77">
        <v>2800</v>
      </c>
      <c r="N245" s="77">
        <v>8</v>
      </c>
      <c r="O245" s="75">
        <f t="shared" si="73"/>
        <v>492.8</v>
      </c>
      <c r="P245" s="78">
        <f t="shared" ref="P245:P247" si="77">+O245*M245/1000</f>
        <v>1379.84</v>
      </c>
    </row>
    <row r="246" spans="1:16" x14ac:dyDescent="0.25">
      <c r="A246" s="72">
        <f t="shared" si="75"/>
        <v>19</v>
      </c>
      <c r="B246" s="147" t="s">
        <v>659</v>
      </c>
      <c r="C246" s="130" t="s">
        <v>413</v>
      </c>
      <c r="D246" s="82" t="s">
        <v>482</v>
      </c>
      <c r="E246" s="79">
        <v>1.5</v>
      </c>
      <c r="F246" s="150">
        <v>1.5</v>
      </c>
      <c r="G246" s="79">
        <v>1</v>
      </c>
      <c r="H246" s="74">
        <v>8</v>
      </c>
      <c r="I246" s="75">
        <v>6160</v>
      </c>
      <c r="J246" s="121">
        <f t="shared" si="71"/>
        <v>492.8</v>
      </c>
      <c r="K246" s="75">
        <v>6478</v>
      </c>
      <c r="L246" s="76">
        <f t="shared" si="76"/>
        <v>3192.3584000000001</v>
      </c>
      <c r="M246" s="77">
        <v>2800</v>
      </c>
      <c r="N246" s="77">
        <v>8</v>
      </c>
      <c r="O246" s="75">
        <f t="shared" si="73"/>
        <v>492.8</v>
      </c>
      <c r="P246" s="78">
        <f t="shared" si="77"/>
        <v>1379.84</v>
      </c>
    </row>
    <row r="247" spans="1:16" ht="15.75" thickBot="1" x14ac:dyDescent="0.3">
      <c r="A247" s="80">
        <f t="shared" si="75"/>
        <v>20</v>
      </c>
      <c r="B247" s="151" t="s">
        <v>660</v>
      </c>
      <c r="C247" s="131" t="s">
        <v>368</v>
      </c>
      <c r="D247" s="82" t="s">
        <v>482</v>
      </c>
      <c r="E247" s="82">
        <v>1.5</v>
      </c>
      <c r="F247" s="131">
        <v>1.5</v>
      </c>
      <c r="G247" s="82">
        <v>1</v>
      </c>
      <c r="H247" s="83">
        <v>8</v>
      </c>
      <c r="I247" s="84">
        <v>6160</v>
      </c>
      <c r="J247" s="124">
        <f t="shared" si="71"/>
        <v>492.8</v>
      </c>
      <c r="K247" s="84">
        <v>6478</v>
      </c>
      <c r="L247" s="85">
        <f t="shared" si="76"/>
        <v>3192.3584000000001</v>
      </c>
      <c r="M247" s="86">
        <v>2800</v>
      </c>
      <c r="N247" s="86">
        <v>8</v>
      </c>
      <c r="O247" s="84">
        <f t="shared" si="73"/>
        <v>492.8</v>
      </c>
      <c r="P247" s="87">
        <f t="shared" si="77"/>
        <v>1379.84</v>
      </c>
    </row>
    <row r="248" spans="1:16" ht="15.75" thickBot="1" x14ac:dyDescent="0.3">
      <c r="A248" s="226" t="s">
        <v>415</v>
      </c>
      <c r="B248" s="227"/>
      <c r="C248" s="57" t="s">
        <v>478</v>
      </c>
      <c r="D248" s="57" t="s">
        <v>163</v>
      </c>
      <c r="E248" s="57" t="s">
        <v>163</v>
      </c>
      <c r="F248" s="57" t="s">
        <v>163</v>
      </c>
      <c r="G248" s="57">
        <f>SUM(G249:G264)</f>
        <v>16</v>
      </c>
      <c r="H248" s="57" t="s">
        <v>163</v>
      </c>
      <c r="I248" s="62">
        <f t="shared" ref="I248:N248" si="78">+SUM(I249:I264)</f>
        <v>99330</v>
      </c>
      <c r="J248" s="62">
        <f t="shared" si="78"/>
        <v>8277.5000000000018</v>
      </c>
      <c r="K248" s="62">
        <f t="shared" si="78"/>
        <v>116300</v>
      </c>
      <c r="L248" s="62">
        <f t="shared" si="78"/>
        <v>61475.25999999998</v>
      </c>
      <c r="M248" s="62">
        <f t="shared" si="78"/>
        <v>41900</v>
      </c>
      <c r="N248" s="62">
        <f t="shared" si="78"/>
        <v>148</v>
      </c>
      <c r="O248" s="62">
        <f>+SUM(O249:O264)</f>
        <v>3875</v>
      </c>
      <c r="P248" s="64">
        <f>+SUM(P249:P264)</f>
        <v>10147.899999999998</v>
      </c>
    </row>
    <row r="249" spans="1:16" x14ac:dyDescent="0.25">
      <c r="A249" s="88">
        <v>1</v>
      </c>
      <c r="B249" s="228" t="s">
        <v>661</v>
      </c>
      <c r="C249" s="89" t="s">
        <v>177</v>
      </c>
      <c r="D249" s="89" t="s">
        <v>485</v>
      </c>
      <c r="E249" s="89">
        <v>1.5</v>
      </c>
      <c r="F249" s="89">
        <v>1.5</v>
      </c>
      <c r="G249" s="89">
        <v>1</v>
      </c>
      <c r="H249" s="89">
        <v>11</v>
      </c>
      <c r="I249" s="90">
        <v>6930</v>
      </c>
      <c r="J249" s="90">
        <f t="shared" ref="J249:J264" si="79">+I249*H249/100</f>
        <v>762.3</v>
      </c>
      <c r="K249" s="90">
        <v>10600</v>
      </c>
      <c r="L249" s="91">
        <f t="shared" ref="L249:L264" si="80">J249*K249/1000</f>
        <v>8080.3799999999992</v>
      </c>
      <c r="M249" s="92">
        <v>2600</v>
      </c>
      <c r="N249" s="92">
        <v>11</v>
      </c>
      <c r="O249" s="90">
        <f>+M249*N249/100</f>
        <v>286</v>
      </c>
      <c r="P249" s="93">
        <f>+O249*M249/1000</f>
        <v>743.6</v>
      </c>
    </row>
    <row r="250" spans="1:16" x14ac:dyDescent="0.25">
      <c r="A250" s="72">
        <f>+A249+1</f>
        <v>2</v>
      </c>
      <c r="B250" s="229"/>
      <c r="C250" s="74" t="s">
        <v>417</v>
      </c>
      <c r="D250" s="82" t="s">
        <v>482</v>
      </c>
      <c r="E250" s="74">
        <v>1.5</v>
      </c>
      <c r="F250" s="74">
        <v>1.5</v>
      </c>
      <c r="G250" s="74">
        <v>1</v>
      </c>
      <c r="H250" s="74">
        <v>9</v>
      </c>
      <c r="I250" s="75">
        <v>6160</v>
      </c>
      <c r="J250" s="75">
        <f t="shared" si="79"/>
        <v>554.4</v>
      </c>
      <c r="K250" s="75">
        <v>10600</v>
      </c>
      <c r="L250" s="76">
        <f t="shared" si="80"/>
        <v>5876.64</v>
      </c>
      <c r="M250" s="77">
        <v>2600</v>
      </c>
      <c r="N250" s="77">
        <v>10</v>
      </c>
      <c r="O250" s="75">
        <f>+M250*N250/100</f>
        <v>260</v>
      </c>
      <c r="P250" s="78">
        <f>+O250*M250/1000</f>
        <v>676</v>
      </c>
    </row>
    <row r="251" spans="1:16" x14ac:dyDescent="0.25">
      <c r="A251" s="72">
        <f t="shared" ref="A251:A264" si="81">+A250+1</f>
        <v>3</v>
      </c>
      <c r="B251" s="229"/>
      <c r="C251" s="74" t="s">
        <v>417</v>
      </c>
      <c r="D251" s="82" t="s">
        <v>482</v>
      </c>
      <c r="E251" s="74">
        <v>1.5</v>
      </c>
      <c r="F251" s="74">
        <v>1.5</v>
      </c>
      <c r="G251" s="74">
        <v>1</v>
      </c>
      <c r="H251" s="74">
        <v>9</v>
      </c>
      <c r="I251" s="75">
        <v>6160</v>
      </c>
      <c r="J251" s="75">
        <f t="shared" si="79"/>
        <v>554.4</v>
      </c>
      <c r="K251" s="75">
        <v>10600</v>
      </c>
      <c r="L251" s="76">
        <f t="shared" si="80"/>
        <v>5876.64</v>
      </c>
      <c r="M251" s="77">
        <v>2600</v>
      </c>
      <c r="N251" s="77">
        <v>10</v>
      </c>
      <c r="O251" s="75">
        <f t="shared" ref="O251:O264" si="82">+M251*N251/100</f>
        <v>260</v>
      </c>
      <c r="P251" s="78">
        <f t="shared" ref="P251:P264" si="83">+O251*M251/1000</f>
        <v>676</v>
      </c>
    </row>
    <row r="252" spans="1:16" x14ac:dyDescent="0.25">
      <c r="A252" s="72">
        <f t="shared" si="81"/>
        <v>4</v>
      </c>
      <c r="B252" s="79" t="s">
        <v>662</v>
      </c>
      <c r="C252" s="74" t="s">
        <v>186</v>
      </c>
      <c r="D252" s="82" t="s">
        <v>482</v>
      </c>
      <c r="E252" s="74">
        <v>1.5</v>
      </c>
      <c r="F252" s="74">
        <v>1.5</v>
      </c>
      <c r="G252" s="74">
        <v>1</v>
      </c>
      <c r="H252" s="74">
        <v>8</v>
      </c>
      <c r="I252" s="75">
        <v>6160</v>
      </c>
      <c r="J252" s="75">
        <f t="shared" si="79"/>
        <v>492.8</v>
      </c>
      <c r="K252" s="75">
        <v>6500</v>
      </c>
      <c r="L252" s="76">
        <f t="shared" si="80"/>
        <v>3203.2</v>
      </c>
      <c r="M252" s="77">
        <v>2600</v>
      </c>
      <c r="N252" s="77">
        <v>9</v>
      </c>
      <c r="O252" s="75">
        <f t="shared" si="82"/>
        <v>234</v>
      </c>
      <c r="P252" s="78">
        <f t="shared" si="83"/>
        <v>608.4</v>
      </c>
    </row>
    <row r="253" spans="1:16" x14ac:dyDescent="0.25">
      <c r="A253" s="72">
        <f t="shared" si="81"/>
        <v>5</v>
      </c>
      <c r="B253" s="79" t="s">
        <v>663</v>
      </c>
      <c r="C253" s="74" t="s">
        <v>186</v>
      </c>
      <c r="D253" s="82" t="s">
        <v>482</v>
      </c>
      <c r="E253" s="74">
        <v>1.5</v>
      </c>
      <c r="F253" s="74">
        <v>1.5</v>
      </c>
      <c r="G253" s="74">
        <v>1</v>
      </c>
      <c r="H253" s="74">
        <v>8</v>
      </c>
      <c r="I253" s="75">
        <v>6160</v>
      </c>
      <c r="J253" s="75">
        <f t="shared" si="79"/>
        <v>492.8</v>
      </c>
      <c r="K253" s="75">
        <v>6500</v>
      </c>
      <c r="L253" s="76">
        <f t="shared" si="80"/>
        <v>3203.2</v>
      </c>
      <c r="M253" s="77">
        <v>2600</v>
      </c>
      <c r="N253" s="77">
        <v>9</v>
      </c>
      <c r="O253" s="75">
        <f t="shared" si="82"/>
        <v>234</v>
      </c>
      <c r="P253" s="78">
        <f t="shared" si="83"/>
        <v>608.4</v>
      </c>
    </row>
    <row r="254" spans="1:16" x14ac:dyDescent="0.25">
      <c r="A254" s="72">
        <f t="shared" si="81"/>
        <v>6</v>
      </c>
      <c r="B254" s="79" t="s">
        <v>664</v>
      </c>
      <c r="C254" s="74" t="s">
        <v>186</v>
      </c>
      <c r="D254" s="82" t="s">
        <v>482</v>
      </c>
      <c r="E254" s="74">
        <v>1.5</v>
      </c>
      <c r="F254" s="74">
        <v>1.5</v>
      </c>
      <c r="G254" s="74">
        <v>1</v>
      </c>
      <c r="H254" s="74">
        <v>8</v>
      </c>
      <c r="I254" s="75">
        <v>6160</v>
      </c>
      <c r="J254" s="75">
        <f t="shared" si="79"/>
        <v>492.8</v>
      </c>
      <c r="K254" s="75">
        <v>6500</v>
      </c>
      <c r="L254" s="76">
        <f t="shared" si="80"/>
        <v>3203.2</v>
      </c>
      <c r="M254" s="77">
        <v>2600</v>
      </c>
      <c r="N254" s="77">
        <v>9</v>
      </c>
      <c r="O254" s="75">
        <f t="shared" si="82"/>
        <v>234</v>
      </c>
      <c r="P254" s="78">
        <f t="shared" si="83"/>
        <v>608.4</v>
      </c>
    </row>
    <row r="255" spans="1:16" x14ac:dyDescent="0.25">
      <c r="A255" s="72">
        <f t="shared" si="81"/>
        <v>7</v>
      </c>
      <c r="B255" s="79" t="s">
        <v>665</v>
      </c>
      <c r="C255" s="74" t="s">
        <v>186</v>
      </c>
      <c r="D255" s="82" t="s">
        <v>482</v>
      </c>
      <c r="E255" s="79">
        <v>1.5</v>
      </c>
      <c r="F255" s="74">
        <v>1.5</v>
      </c>
      <c r="G255" s="79">
        <v>1</v>
      </c>
      <c r="H255" s="74">
        <v>8</v>
      </c>
      <c r="I255" s="75">
        <v>6160</v>
      </c>
      <c r="J255" s="75">
        <f t="shared" si="79"/>
        <v>492.8</v>
      </c>
      <c r="K255" s="75">
        <v>6500</v>
      </c>
      <c r="L255" s="76">
        <f t="shared" si="80"/>
        <v>3203.2</v>
      </c>
      <c r="M255" s="77">
        <v>2600</v>
      </c>
      <c r="N255" s="77">
        <v>9</v>
      </c>
      <c r="O255" s="75">
        <f t="shared" si="82"/>
        <v>234</v>
      </c>
      <c r="P255" s="78">
        <f t="shared" si="83"/>
        <v>608.4</v>
      </c>
    </row>
    <row r="256" spans="1:16" x14ac:dyDescent="0.25">
      <c r="A256" s="72">
        <f t="shared" si="81"/>
        <v>8</v>
      </c>
      <c r="B256" s="79" t="s">
        <v>666</v>
      </c>
      <c r="C256" s="74" t="s">
        <v>186</v>
      </c>
      <c r="D256" s="82" t="s">
        <v>482</v>
      </c>
      <c r="E256" s="79">
        <v>1.5</v>
      </c>
      <c r="F256" s="74">
        <v>1.5</v>
      </c>
      <c r="G256" s="79">
        <v>1</v>
      </c>
      <c r="H256" s="74">
        <v>8</v>
      </c>
      <c r="I256" s="75">
        <v>6160</v>
      </c>
      <c r="J256" s="75">
        <f t="shared" si="79"/>
        <v>492.8</v>
      </c>
      <c r="K256" s="75">
        <v>6500</v>
      </c>
      <c r="L256" s="76">
        <f t="shared" si="80"/>
        <v>3203.2</v>
      </c>
      <c r="M256" s="77">
        <v>2700</v>
      </c>
      <c r="N256" s="77">
        <v>9</v>
      </c>
      <c r="O256" s="75">
        <f t="shared" si="82"/>
        <v>243</v>
      </c>
      <c r="P256" s="78">
        <f t="shared" si="83"/>
        <v>656.1</v>
      </c>
    </row>
    <row r="257" spans="1:16" x14ac:dyDescent="0.25">
      <c r="A257" s="72">
        <f t="shared" si="81"/>
        <v>9</v>
      </c>
      <c r="B257" s="79" t="s">
        <v>667</v>
      </c>
      <c r="C257" s="74" t="s">
        <v>186</v>
      </c>
      <c r="D257" s="82" t="s">
        <v>482</v>
      </c>
      <c r="E257" s="79">
        <v>1.5</v>
      </c>
      <c r="F257" s="74">
        <v>1.5</v>
      </c>
      <c r="G257" s="79">
        <v>1</v>
      </c>
      <c r="H257" s="74">
        <v>8</v>
      </c>
      <c r="I257" s="75">
        <v>6160</v>
      </c>
      <c r="J257" s="75">
        <f t="shared" si="79"/>
        <v>492.8</v>
      </c>
      <c r="K257" s="75">
        <v>6500</v>
      </c>
      <c r="L257" s="76">
        <f t="shared" si="80"/>
        <v>3203.2</v>
      </c>
      <c r="M257" s="77">
        <v>2600</v>
      </c>
      <c r="N257" s="77">
        <v>9</v>
      </c>
      <c r="O257" s="75">
        <f t="shared" si="82"/>
        <v>234</v>
      </c>
      <c r="P257" s="78">
        <f t="shared" si="83"/>
        <v>608.4</v>
      </c>
    </row>
    <row r="258" spans="1:16" x14ac:dyDescent="0.25">
      <c r="A258" s="72">
        <f t="shared" si="81"/>
        <v>10</v>
      </c>
      <c r="B258" s="79" t="s">
        <v>668</v>
      </c>
      <c r="C258" s="74" t="s">
        <v>186</v>
      </c>
      <c r="D258" s="82" t="s">
        <v>482</v>
      </c>
      <c r="E258" s="79">
        <v>1.5</v>
      </c>
      <c r="F258" s="74">
        <v>1.5</v>
      </c>
      <c r="G258" s="79">
        <v>1</v>
      </c>
      <c r="H258" s="74">
        <v>8</v>
      </c>
      <c r="I258" s="75">
        <v>6160</v>
      </c>
      <c r="J258" s="75">
        <f t="shared" si="79"/>
        <v>492.8</v>
      </c>
      <c r="K258" s="75">
        <v>6500</v>
      </c>
      <c r="L258" s="76">
        <f t="shared" si="80"/>
        <v>3203.2</v>
      </c>
      <c r="M258" s="77">
        <v>2600</v>
      </c>
      <c r="N258" s="77">
        <v>9</v>
      </c>
      <c r="O258" s="75">
        <f t="shared" si="82"/>
        <v>234</v>
      </c>
      <c r="P258" s="78">
        <f t="shared" si="83"/>
        <v>608.4</v>
      </c>
    </row>
    <row r="259" spans="1:16" x14ac:dyDescent="0.25">
      <c r="A259" s="72">
        <f t="shared" si="81"/>
        <v>11</v>
      </c>
      <c r="B259" s="79" t="s">
        <v>669</v>
      </c>
      <c r="C259" s="74" t="s">
        <v>186</v>
      </c>
      <c r="D259" s="82" t="s">
        <v>482</v>
      </c>
      <c r="E259" s="79">
        <v>1.5</v>
      </c>
      <c r="F259" s="74">
        <v>1.5</v>
      </c>
      <c r="G259" s="79">
        <v>1</v>
      </c>
      <c r="H259" s="74">
        <v>8</v>
      </c>
      <c r="I259" s="75">
        <v>6160</v>
      </c>
      <c r="J259" s="75">
        <f t="shared" si="79"/>
        <v>492.8</v>
      </c>
      <c r="K259" s="75">
        <v>6500</v>
      </c>
      <c r="L259" s="76">
        <f t="shared" si="80"/>
        <v>3203.2</v>
      </c>
      <c r="M259" s="77">
        <v>2600</v>
      </c>
      <c r="N259" s="77">
        <v>9</v>
      </c>
      <c r="O259" s="75">
        <f t="shared" si="82"/>
        <v>234</v>
      </c>
      <c r="P259" s="78">
        <f t="shared" si="83"/>
        <v>608.4</v>
      </c>
    </row>
    <row r="260" spans="1:16" x14ac:dyDescent="0.25">
      <c r="A260" s="72">
        <f t="shared" si="81"/>
        <v>12</v>
      </c>
      <c r="B260" s="79" t="s">
        <v>670</v>
      </c>
      <c r="C260" s="74" t="s">
        <v>186</v>
      </c>
      <c r="D260" s="82" t="s">
        <v>482</v>
      </c>
      <c r="E260" s="79">
        <v>1.5</v>
      </c>
      <c r="F260" s="74">
        <v>1.5</v>
      </c>
      <c r="G260" s="79">
        <v>1</v>
      </c>
      <c r="H260" s="74">
        <v>8</v>
      </c>
      <c r="I260" s="75">
        <v>6160</v>
      </c>
      <c r="J260" s="75">
        <f t="shared" si="79"/>
        <v>492.8</v>
      </c>
      <c r="K260" s="75">
        <v>6500</v>
      </c>
      <c r="L260" s="76">
        <f t="shared" si="80"/>
        <v>3203.2</v>
      </c>
      <c r="M260" s="77">
        <v>2600</v>
      </c>
      <c r="N260" s="77">
        <v>9</v>
      </c>
      <c r="O260" s="75">
        <f t="shared" si="82"/>
        <v>234</v>
      </c>
      <c r="P260" s="78">
        <f t="shared" si="83"/>
        <v>608.4</v>
      </c>
    </row>
    <row r="261" spans="1:16" x14ac:dyDescent="0.25">
      <c r="A261" s="72">
        <f t="shared" si="81"/>
        <v>13</v>
      </c>
      <c r="B261" s="79" t="s">
        <v>671</v>
      </c>
      <c r="C261" s="74" t="s">
        <v>186</v>
      </c>
      <c r="D261" s="82" t="s">
        <v>482</v>
      </c>
      <c r="E261" s="79">
        <v>1.5</v>
      </c>
      <c r="F261" s="74">
        <v>1.5</v>
      </c>
      <c r="G261" s="79">
        <v>1</v>
      </c>
      <c r="H261" s="74">
        <v>8</v>
      </c>
      <c r="I261" s="75">
        <v>6160</v>
      </c>
      <c r="J261" s="75">
        <f t="shared" si="79"/>
        <v>492.8</v>
      </c>
      <c r="K261" s="75">
        <v>6500</v>
      </c>
      <c r="L261" s="76">
        <f t="shared" si="80"/>
        <v>3203.2</v>
      </c>
      <c r="M261" s="77">
        <v>2700</v>
      </c>
      <c r="N261" s="77">
        <v>9</v>
      </c>
      <c r="O261" s="75">
        <f t="shared" si="82"/>
        <v>243</v>
      </c>
      <c r="P261" s="78">
        <f t="shared" si="83"/>
        <v>656.1</v>
      </c>
    </row>
    <row r="262" spans="1:16" x14ac:dyDescent="0.25">
      <c r="A262" s="72">
        <f t="shared" si="81"/>
        <v>14</v>
      </c>
      <c r="B262" s="79" t="s">
        <v>672</v>
      </c>
      <c r="C262" s="74" t="s">
        <v>186</v>
      </c>
      <c r="D262" s="82" t="s">
        <v>482</v>
      </c>
      <c r="E262" s="79">
        <v>1.5</v>
      </c>
      <c r="F262" s="74">
        <v>1.5</v>
      </c>
      <c r="G262" s="79">
        <v>1</v>
      </c>
      <c r="H262" s="74">
        <v>8</v>
      </c>
      <c r="I262" s="75">
        <v>6160</v>
      </c>
      <c r="J262" s="75">
        <f t="shared" si="79"/>
        <v>492.8</v>
      </c>
      <c r="K262" s="75">
        <v>6500</v>
      </c>
      <c r="L262" s="76">
        <f t="shared" si="80"/>
        <v>3203.2</v>
      </c>
      <c r="M262" s="77">
        <v>2600</v>
      </c>
      <c r="N262" s="77">
        <v>9</v>
      </c>
      <c r="O262" s="75">
        <f t="shared" si="82"/>
        <v>234</v>
      </c>
      <c r="P262" s="78">
        <f t="shared" si="83"/>
        <v>608.4</v>
      </c>
    </row>
    <row r="263" spans="1:16" x14ac:dyDescent="0.25">
      <c r="A263" s="72">
        <f t="shared" si="81"/>
        <v>15</v>
      </c>
      <c r="B263" s="79" t="s">
        <v>673</v>
      </c>
      <c r="C263" s="74" t="s">
        <v>186</v>
      </c>
      <c r="D263" s="82" t="s">
        <v>482</v>
      </c>
      <c r="E263" s="79">
        <v>1.5</v>
      </c>
      <c r="F263" s="74">
        <v>1.5</v>
      </c>
      <c r="G263" s="79">
        <v>1</v>
      </c>
      <c r="H263" s="74">
        <v>8</v>
      </c>
      <c r="I263" s="75">
        <v>6160</v>
      </c>
      <c r="J263" s="75">
        <f t="shared" si="79"/>
        <v>492.8</v>
      </c>
      <c r="K263" s="75">
        <v>6500</v>
      </c>
      <c r="L263" s="76">
        <f t="shared" si="80"/>
        <v>3203.2</v>
      </c>
      <c r="M263" s="77">
        <v>2600</v>
      </c>
      <c r="N263" s="77">
        <v>9</v>
      </c>
      <c r="O263" s="75">
        <f t="shared" si="82"/>
        <v>234</v>
      </c>
      <c r="P263" s="78">
        <f t="shared" si="83"/>
        <v>608.4</v>
      </c>
    </row>
    <row r="264" spans="1:16" ht="15.75" thickBot="1" x14ac:dyDescent="0.3">
      <c r="A264" s="80">
        <f t="shared" si="81"/>
        <v>16</v>
      </c>
      <c r="B264" s="82" t="s">
        <v>674</v>
      </c>
      <c r="C264" s="82" t="s">
        <v>186</v>
      </c>
      <c r="D264" s="82" t="s">
        <v>482</v>
      </c>
      <c r="E264" s="82">
        <v>1.5</v>
      </c>
      <c r="F264" s="83">
        <v>1.5</v>
      </c>
      <c r="G264" s="82">
        <v>1</v>
      </c>
      <c r="H264" s="83">
        <v>8</v>
      </c>
      <c r="I264" s="84">
        <v>6160</v>
      </c>
      <c r="J264" s="84">
        <f t="shared" si="79"/>
        <v>492.8</v>
      </c>
      <c r="K264" s="84">
        <v>6500</v>
      </c>
      <c r="L264" s="85">
        <f t="shared" si="80"/>
        <v>3203.2</v>
      </c>
      <c r="M264" s="86">
        <v>2700</v>
      </c>
      <c r="N264" s="86">
        <v>9</v>
      </c>
      <c r="O264" s="84">
        <f t="shared" si="82"/>
        <v>243</v>
      </c>
      <c r="P264" s="87">
        <f t="shared" si="83"/>
        <v>656.1</v>
      </c>
    </row>
    <row r="265" spans="1:16" ht="15.75" thickBot="1" x14ac:dyDescent="0.3">
      <c r="A265" s="226" t="s">
        <v>675</v>
      </c>
      <c r="B265" s="227"/>
      <c r="C265" s="57" t="s">
        <v>478</v>
      </c>
      <c r="D265" s="57" t="s">
        <v>163</v>
      </c>
      <c r="E265" s="57" t="s">
        <v>163</v>
      </c>
      <c r="F265" s="57" t="s">
        <v>163</v>
      </c>
      <c r="G265" s="57">
        <f>SUM(G266:G285)</f>
        <v>20</v>
      </c>
      <c r="H265" s="57" t="s">
        <v>163</v>
      </c>
      <c r="I265" s="62">
        <f t="shared" ref="I265:N265" si="84">SUM(I266:I285)</f>
        <v>123970</v>
      </c>
      <c r="J265" s="62">
        <f t="shared" si="84"/>
        <v>15401.54</v>
      </c>
      <c r="K265" s="62">
        <f t="shared" si="84"/>
        <v>184000</v>
      </c>
      <c r="L265" s="62">
        <f t="shared" si="84"/>
        <v>141694.16799999998</v>
      </c>
      <c r="M265" s="62">
        <f t="shared" si="84"/>
        <v>54000</v>
      </c>
      <c r="N265" s="62">
        <f t="shared" si="84"/>
        <v>248.10000000000002</v>
      </c>
      <c r="O265" s="62">
        <f>+SUM(O266:O285)</f>
        <v>6698.7000000000007</v>
      </c>
      <c r="P265" s="64">
        <f>+SUM(P266:P285)</f>
        <v>18086.490000000002</v>
      </c>
    </row>
    <row r="266" spans="1:16" x14ac:dyDescent="0.25">
      <c r="A266" s="88">
        <v>1</v>
      </c>
      <c r="B266" s="228" t="s">
        <v>675</v>
      </c>
      <c r="C266" s="89" t="s">
        <v>433</v>
      </c>
      <c r="D266" s="89" t="s">
        <v>485</v>
      </c>
      <c r="E266" s="89">
        <v>1.5</v>
      </c>
      <c r="F266" s="89" t="s">
        <v>434</v>
      </c>
      <c r="G266" s="89">
        <v>1</v>
      </c>
      <c r="H266" s="89">
        <v>15.4</v>
      </c>
      <c r="I266" s="90">
        <v>6930</v>
      </c>
      <c r="J266" s="90">
        <f t="shared" ref="J266:J285" si="85">+I266*H266/100</f>
        <v>1067.22</v>
      </c>
      <c r="K266" s="90">
        <v>9200</v>
      </c>
      <c r="L266" s="91">
        <f>J266*K266/1000</f>
        <v>9818.4240000000009</v>
      </c>
      <c r="M266" s="92">
        <v>2700</v>
      </c>
      <c r="N266" s="89">
        <v>15.4</v>
      </c>
      <c r="O266" s="90">
        <f>+M266*N266/100</f>
        <v>415.8</v>
      </c>
      <c r="P266" s="93">
        <f>+O266*M266/1000</f>
        <v>1122.6600000000001</v>
      </c>
    </row>
    <row r="267" spans="1:16" x14ac:dyDescent="0.25">
      <c r="A267" s="72">
        <f>+A266+1</f>
        <v>2</v>
      </c>
      <c r="B267" s="229"/>
      <c r="C267" s="74" t="s">
        <v>435</v>
      </c>
      <c r="D267" s="82" t="s">
        <v>482</v>
      </c>
      <c r="E267" s="74">
        <v>1.5</v>
      </c>
      <c r="F267" s="74" t="s">
        <v>436</v>
      </c>
      <c r="G267" s="74">
        <v>1</v>
      </c>
      <c r="H267" s="74">
        <v>12.9</v>
      </c>
      <c r="I267" s="75">
        <v>6160</v>
      </c>
      <c r="J267" s="75">
        <f t="shared" si="85"/>
        <v>794.64</v>
      </c>
      <c r="K267" s="75">
        <v>9200</v>
      </c>
      <c r="L267" s="76">
        <f t="shared" ref="L267:L284" si="86">J267*K267/1000</f>
        <v>7310.6880000000001</v>
      </c>
      <c r="M267" s="77">
        <v>2700</v>
      </c>
      <c r="N267" s="74">
        <v>12.9</v>
      </c>
      <c r="O267" s="75">
        <f>+M267*N267/100</f>
        <v>348.3</v>
      </c>
      <c r="P267" s="78">
        <f>+O267*M267/1000</f>
        <v>940.41</v>
      </c>
    </row>
    <row r="268" spans="1:16" x14ac:dyDescent="0.25">
      <c r="A268" s="72">
        <f t="shared" ref="A268:A285" si="87">+A267+1</f>
        <v>3</v>
      </c>
      <c r="B268" s="229"/>
      <c r="C268" s="74" t="s">
        <v>435</v>
      </c>
      <c r="D268" s="82" t="s">
        <v>482</v>
      </c>
      <c r="E268" s="74">
        <v>1.5</v>
      </c>
      <c r="F268" s="74" t="s">
        <v>436</v>
      </c>
      <c r="G268" s="74">
        <v>1</v>
      </c>
      <c r="H268" s="74">
        <v>12.9</v>
      </c>
      <c r="I268" s="75">
        <v>6160</v>
      </c>
      <c r="J268" s="75">
        <f t="shared" si="85"/>
        <v>794.64</v>
      </c>
      <c r="K268" s="75">
        <v>9200</v>
      </c>
      <c r="L268" s="76">
        <f t="shared" si="86"/>
        <v>7310.6880000000001</v>
      </c>
      <c r="M268" s="77">
        <v>2700</v>
      </c>
      <c r="N268" s="74">
        <v>12.9</v>
      </c>
      <c r="O268" s="75">
        <f t="shared" ref="O268:O284" si="88">+M268*N268/100</f>
        <v>348.3</v>
      </c>
      <c r="P268" s="78">
        <f t="shared" ref="P268:P284" si="89">+O268*M268/1000</f>
        <v>940.41</v>
      </c>
    </row>
    <row r="269" spans="1:16" x14ac:dyDescent="0.25">
      <c r="A269" s="72">
        <f t="shared" si="87"/>
        <v>4</v>
      </c>
      <c r="B269" s="79" t="s">
        <v>676</v>
      </c>
      <c r="C269" s="79" t="s">
        <v>438</v>
      </c>
      <c r="D269" s="82" t="s">
        <v>482</v>
      </c>
      <c r="E269" s="79">
        <v>1.5</v>
      </c>
      <c r="F269" s="79" t="s">
        <v>436</v>
      </c>
      <c r="G269" s="79">
        <v>1</v>
      </c>
      <c r="H269" s="74">
        <v>10.9</v>
      </c>
      <c r="I269" s="75">
        <v>6160</v>
      </c>
      <c r="J269" s="75">
        <f t="shared" si="85"/>
        <v>671.44</v>
      </c>
      <c r="K269" s="75">
        <v>9200</v>
      </c>
      <c r="L269" s="76">
        <f t="shared" si="86"/>
        <v>6177.2480000000005</v>
      </c>
      <c r="M269" s="77">
        <v>2700</v>
      </c>
      <c r="N269" s="74">
        <v>10.9</v>
      </c>
      <c r="O269" s="75">
        <f t="shared" si="88"/>
        <v>294.3</v>
      </c>
      <c r="P269" s="78">
        <f t="shared" si="89"/>
        <v>794.61</v>
      </c>
    </row>
    <row r="270" spans="1:16" x14ac:dyDescent="0.25">
      <c r="A270" s="72">
        <f t="shared" si="87"/>
        <v>5</v>
      </c>
      <c r="B270" s="79" t="s">
        <v>677</v>
      </c>
      <c r="C270" s="79" t="s">
        <v>440</v>
      </c>
      <c r="D270" s="82" t="s">
        <v>482</v>
      </c>
      <c r="E270" s="79">
        <v>1.5</v>
      </c>
      <c r="F270" s="79" t="s">
        <v>436</v>
      </c>
      <c r="G270" s="79">
        <v>1</v>
      </c>
      <c r="H270" s="74">
        <v>12.5</v>
      </c>
      <c r="I270" s="75">
        <v>6160</v>
      </c>
      <c r="J270" s="75">
        <f t="shared" si="85"/>
        <v>770</v>
      </c>
      <c r="K270" s="75">
        <v>9200</v>
      </c>
      <c r="L270" s="76">
        <f t="shared" si="86"/>
        <v>7084</v>
      </c>
      <c r="M270" s="77">
        <v>2700</v>
      </c>
      <c r="N270" s="74">
        <v>12.5</v>
      </c>
      <c r="O270" s="75">
        <f t="shared" si="88"/>
        <v>337.5</v>
      </c>
      <c r="P270" s="78">
        <f t="shared" si="89"/>
        <v>911.25</v>
      </c>
    </row>
    <row r="271" spans="1:16" x14ac:dyDescent="0.25">
      <c r="A271" s="72">
        <f t="shared" si="87"/>
        <v>6</v>
      </c>
      <c r="B271" s="79" t="s">
        <v>678</v>
      </c>
      <c r="C271" s="79" t="s">
        <v>442</v>
      </c>
      <c r="D271" s="82" t="s">
        <v>482</v>
      </c>
      <c r="E271" s="79">
        <v>1.5</v>
      </c>
      <c r="F271" s="79" t="s">
        <v>257</v>
      </c>
      <c r="G271" s="79">
        <v>1</v>
      </c>
      <c r="H271" s="74">
        <v>12.9</v>
      </c>
      <c r="I271" s="75">
        <v>6160</v>
      </c>
      <c r="J271" s="75">
        <f t="shared" si="85"/>
        <v>794.64</v>
      </c>
      <c r="K271" s="75">
        <v>9200</v>
      </c>
      <c r="L271" s="76">
        <f t="shared" si="86"/>
        <v>7310.6880000000001</v>
      </c>
      <c r="M271" s="77">
        <v>2700</v>
      </c>
      <c r="N271" s="74">
        <v>12.9</v>
      </c>
      <c r="O271" s="75">
        <f t="shared" si="88"/>
        <v>348.3</v>
      </c>
      <c r="P271" s="78">
        <f t="shared" si="89"/>
        <v>940.41</v>
      </c>
    </row>
    <row r="272" spans="1:16" x14ac:dyDescent="0.25">
      <c r="A272" s="72">
        <f t="shared" si="87"/>
        <v>7</v>
      </c>
      <c r="B272" s="79" t="s">
        <v>679</v>
      </c>
      <c r="C272" s="79" t="s">
        <v>438</v>
      </c>
      <c r="D272" s="82" t="s">
        <v>482</v>
      </c>
      <c r="E272" s="79">
        <v>1.5</v>
      </c>
      <c r="F272" s="94" t="s">
        <v>436</v>
      </c>
      <c r="G272" s="79">
        <v>1</v>
      </c>
      <c r="H272" s="74">
        <v>10.9</v>
      </c>
      <c r="I272" s="75">
        <v>6160</v>
      </c>
      <c r="J272" s="75">
        <f t="shared" si="85"/>
        <v>671.44</v>
      </c>
      <c r="K272" s="75">
        <v>9200</v>
      </c>
      <c r="L272" s="76">
        <f t="shared" si="86"/>
        <v>6177.2480000000005</v>
      </c>
      <c r="M272" s="77">
        <v>2700</v>
      </c>
      <c r="N272" s="74">
        <v>10.9</v>
      </c>
      <c r="O272" s="75">
        <f t="shared" si="88"/>
        <v>294.3</v>
      </c>
      <c r="P272" s="78">
        <f t="shared" si="89"/>
        <v>794.61</v>
      </c>
    </row>
    <row r="273" spans="1:16" x14ac:dyDescent="0.25">
      <c r="A273" s="72">
        <f t="shared" si="87"/>
        <v>8</v>
      </c>
      <c r="B273" s="79" t="s">
        <v>680</v>
      </c>
      <c r="C273" s="79" t="s">
        <v>440</v>
      </c>
      <c r="D273" s="82" t="s">
        <v>482</v>
      </c>
      <c r="E273" s="79">
        <v>1.5</v>
      </c>
      <c r="F273" s="94" t="s">
        <v>436</v>
      </c>
      <c r="G273" s="79">
        <v>1</v>
      </c>
      <c r="H273" s="74">
        <v>12.5</v>
      </c>
      <c r="I273" s="75">
        <v>6160</v>
      </c>
      <c r="J273" s="75">
        <f t="shared" si="85"/>
        <v>770</v>
      </c>
      <c r="K273" s="75">
        <v>9200</v>
      </c>
      <c r="L273" s="76">
        <f t="shared" si="86"/>
        <v>7084</v>
      </c>
      <c r="M273" s="77">
        <v>2700</v>
      </c>
      <c r="N273" s="74">
        <v>12.5</v>
      </c>
      <c r="O273" s="75">
        <f t="shared" si="88"/>
        <v>337.5</v>
      </c>
      <c r="P273" s="78">
        <f t="shared" si="89"/>
        <v>911.25</v>
      </c>
    </row>
    <row r="274" spans="1:16" x14ac:dyDescent="0.25">
      <c r="A274" s="72">
        <f t="shared" si="87"/>
        <v>9</v>
      </c>
      <c r="B274" s="79" t="s">
        <v>681</v>
      </c>
      <c r="C274" s="79" t="s">
        <v>440</v>
      </c>
      <c r="D274" s="82" t="s">
        <v>482</v>
      </c>
      <c r="E274" s="79">
        <v>1.5</v>
      </c>
      <c r="F274" s="79" t="s">
        <v>436</v>
      </c>
      <c r="G274" s="79">
        <v>1</v>
      </c>
      <c r="H274" s="74">
        <v>12.5</v>
      </c>
      <c r="I274" s="75">
        <v>6160</v>
      </c>
      <c r="J274" s="75">
        <f t="shared" si="85"/>
        <v>770</v>
      </c>
      <c r="K274" s="75">
        <v>9200</v>
      </c>
      <c r="L274" s="76">
        <f t="shared" si="86"/>
        <v>7084</v>
      </c>
      <c r="M274" s="77">
        <v>2700</v>
      </c>
      <c r="N274" s="74">
        <v>12.5</v>
      </c>
      <c r="O274" s="75">
        <f t="shared" si="88"/>
        <v>337.5</v>
      </c>
      <c r="P274" s="78">
        <f t="shared" si="89"/>
        <v>911.25</v>
      </c>
    </row>
    <row r="275" spans="1:16" x14ac:dyDescent="0.25">
      <c r="A275" s="72">
        <f t="shared" si="87"/>
        <v>10</v>
      </c>
      <c r="B275" s="79" t="s">
        <v>682</v>
      </c>
      <c r="C275" s="79" t="s">
        <v>440</v>
      </c>
      <c r="D275" s="82" t="s">
        <v>482</v>
      </c>
      <c r="E275" s="79">
        <v>1.5</v>
      </c>
      <c r="F275" s="79" t="s">
        <v>447</v>
      </c>
      <c r="G275" s="79">
        <v>1</v>
      </c>
      <c r="H275" s="74">
        <v>12.5</v>
      </c>
      <c r="I275" s="75">
        <v>6160</v>
      </c>
      <c r="J275" s="75">
        <f t="shared" si="85"/>
        <v>770</v>
      </c>
      <c r="K275" s="75">
        <v>9200</v>
      </c>
      <c r="L275" s="76">
        <f t="shared" si="86"/>
        <v>7084</v>
      </c>
      <c r="M275" s="77">
        <v>2700</v>
      </c>
      <c r="N275" s="74">
        <v>12.5</v>
      </c>
      <c r="O275" s="75">
        <f t="shared" si="88"/>
        <v>337.5</v>
      </c>
      <c r="P275" s="78">
        <f t="shared" si="89"/>
        <v>911.25</v>
      </c>
    </row>
    <row r="276" spans="1:16" x14ac:dyDescent="0.25">
      <c r="A276" s="72">
        <f t="shared" si="87"/>
        <v>11</v>
      </c>
      <c r="B276" s="79" t="s">
        <v>683</v>
      </c>
      <c r="C276" s="79" t="s">
        <v>449</v>
      </c>
      <c r="D276" s="82" t="s">
        <v>482</v>
      </c>
      <c r="E276" s="79">
        <v>1.5</v>
      </c>
      <c r="F276" s="79" t="s">
        <v>436</v>
      </c>
      <c r="G276" s="79">
        <v>1</v>
      </c>
      <c r="H276" s="74">
        <v>12.5</v>
      </c>
      <c r="I276" s="75">
        <v>6160</v>
      </c>
      <c r="J276" s="75">
        <f t="shared" si="85"/>
        <v>770</v>
      </c>
      <c r="K276" s="75">
        <v>9200</v>
      </c>
      <c r="L276" s="76">
        <f t="shared" si="86"/>
        <v>7084</v>
      </c>
      <c r="M276" s="77">
        <v>2700</v>
      </c>
      <c r="N276" s="74">
        <v>12.5</v>
      </c>
      <c r="O276" s="75">
        <f t="shared" si="88"/>
        <v>337.5</v>
      </c>
      <c r="P276" s="78">
        <f t="shared" si="89"/>
        <v>911.25</v>
      </c>
    </row>
    <row r="277" spans="1:16" x14ac:dyDescent="0.25">
      <c r="A277" s="72">
        <f t="shared" si="87"/>
        <v>12</v>
      </c>
      <c r="B277" s="79" t="s">
        <v>684</v>
      </c>
      <c r="C277" s="79" t="s">
        <v>440</v>
      </c>
      <c r="D277" s="82" t="s">
        <v>482</v>
      </c>
      <c r="E277" s="79">
        <v>1.5</v>
      </c>
      <c r="F277" s="79" t="s">
        <v>447</v>
      </c>
      <c r="G277" s="79">
        <v>1</v>
      </c>
      <c r="H277" s="74">
        <v>12.5</v>
      </c>
      <c r="I277" s="75">
        <v>6160</v>
      </c>
      <c r="J277" s="75">
        <f t="shared" si="85"/>
        <v>770</v>
      </c>
      <c r="K277" s="75">
        <v>9200</v>
      </c>
      <c r="L277" s="76">
        <f t="shared" si="86"/>
        <v>7084</v>
      </c>
      <c r="M277" s="77">
        <v>2700</v>
      </c>
      <c r="N277" s="74">
        <v>12.5</v>
      </c>
      <c r="O277" s="75">
        <f t="shared" si="88"/>
        <v>337.5</v>
      </c>
      <c r="P277" s="78">
        <f t="shared" si="89"/>
        <v>911.25</v>
      </c>
    </row>
    <row r="278" spans="1:16" x14ac:dyDescent="0.25">
      <c r="A278" s="72">
        <f t="shared" si="87"/>
        <v>13</v>
      </c>
      <c r="B278" s="79" t="s">
        <v>685</v>
      </c>
      <c r="C278" s="79" t="s">
        <v>440</v>
      </c>
      <c r="D278" s="82" t="s">
        <v>482</v>
      </c>
      <c r="E278" s="79">
        <v>1.5</v>
      </c>
      <c r="F278" s="79" t="s">
        <v>447</v>
      </c>
      <c r="G278" s="79">
        <v>1</v>
      </c>
      <c r="H278" s="74">
        <v>12.5</v>
      </c>
      <c r="I278" s="75">
        <v>6160</v>
      </c>
      <c r="J278" s="75">
        <f t="shared" si="85"/>
        <v>770</v>
      </c>
      <c r="K278" s="75">
        <v>9200</v>
      </c>
      <c r="L278" s="76">
        <f t="shared" si="86"/>
        <v>7084</v>
      </c>
      <c r="M278" s="77">
        <v>2700</v>
      </c>
      <c r="N278" s="74">
        <v>12.5</v>
      </c>
      <c r="O278" s="75">
        <f t="shared" si="88"/>
        <v>337.5</v>
      </c>
      <c r="P278" s="78">
        <f t="shared" si="89"/>
        <v>911.25</v>
      </c>
    </row>
    <row r="279" spans="1:16" x14ac:dyDescent="0.25">
      <c r="A279" s="72">
        <f t="shared" si="87"/>
        <v>14</v>
      </c>
      <c r="B279" s="79" t="s">
        <v>686</v>
      </c>
      <c r="C279" s="79" t="s">
        <v>438</v>
      </c>
      <c r="D279" s="82" t="s">
        <v>482</v>
      </c>
      <c r="E279" s="79">
        <v>1.5</v>
      </c>
      <c r="F279" s="79" t="s">
        <v>447</v>
      </c>
      <c r="G279" s="79">
        <v>1</v>
      </c>
      <c r="H279" s="74">
        <v>10.9</v>
      </c>
      <c r="I279" s="75">
        <v>6160</v>
      </c>
      <c r="J279" s="75">
        <f t="shared" si="85"/>
        <v>671.44</v>
      </c>
      <c r="K279" s="75">
        <v>9200</v>
      </c>
      <c r="L279" s="76">
        <f t="shared" si="86"/>
        <v>6177.2480000000005</v>
      </c>
      <c r="M279" s="77">
        <v>2700</v>
      </c>
      <c r="N279" s="74">
        <v>10.9</v>
      </c>
      <c r="O279" s="75">
        <f t="shared" si="88"/>
        <v>294.3</v>
      </c>
      <c r="P279" s="78">
        <f t="shared" si="89"/>
        <v>794.61</v>
      </c>
    </row>
    <row r="280" spans="1:16" x14ac:dyDescent="0.25">
      <c r="A280" s="72">
        <f t="shared" si="87"/>
        <v>15</v>
      </c>
      <c r="B280" s="79" t="s">
        <v>687</v>
      </c>
      <c r="C280" s="79" t="s">
        <v>449</v>
      </c>
      <c r="D280" s="82" t="s">
        <v>482</v>
      </c>
      <c r="E280" s="79">
        <v>1.5</v>
      </c>
      <c r="F280" s="79" t="s">
        <v>436</v>
      </c>
      <c r="G280" s="79">
        <v>1</v>
      </c>
      <c r="H280" s="74">
        <v>12.5</v>
      </c>
      <c r="I280" s="75">
        <v>6160</v>
      </c>
      <c r="J280" s="75">
        <f t="shared" si="85"/>
        <v>770</v>
      </c>
      <c r="K280" s="75">
        <v>9200</v>
      </c>
      <c r="L280" s="76">
        <f t="shared" si="86"/>
        <v>7084</v>
      </c>
      <c r="M280" s="77">
        <v>2700</v>
      </c>
      <c r="N280" s="74">
        <v>12.5</v>
      </c>
      <c r="O280" s="75">
        <f t="shared" si="88"/>
        <v>337.5</v>
      </c>
      <c r="P280" s="78">
        <f t="shared" si="89"/>
        <v>911.25</v>
      </c>
    </row>
    <row r="281" spans="1:16" x14ac:dyDescent="0.25">
      <c r="A281" s="72">
        <f t="shared" si="87"/>
        <v>16</v>
      </c>
      <c r="B281" s="79" t="s">
        <v>688</v>
      </c>
      <c r="C281" s="79" t="s">
        <v>442</v>
      </c>
      <c r="D281" s="82" t="s">
        <v>482</v>
      </c>
      <c r="E281" s="79">
        <v>1.5</v>
      </c>
      <c r="F281" s="79" t="s">
        <v>257</v>
      </c>
      <c r="G281" s="79">
        <v>1</v>
      </c>
      <c r="H281" s="74">
        <v>12.9</v>
      </c>
      <c r="I281" s="75">
        <v>6160</v>
      </c>
      <c r="J281" s="75">
        <f t="shared" si="85"/>
        <v>794.64</v>
      </c>
      <c r="K281" s="75">
        <v>9200</v>
      </c>
      <c r="L281" s="76">
        <f t="shared" si="86"/>
        <v>7310.6880000000001</v>
      </c>
      <c r="M281" s="77">
        <v>2700</v>
      </c>
      <c r="N281" s="74">
        <v>12.9</v>
      </c>
      <c r="O281" s="75">
        <f t="shared" si="88"/>
        <v>348.3</v>
      </c>
      <c r="P281" s="78">
        <f t="shared" si="89"/>
        <v>940.41</v>
      </c>
    </row>
    <row r="282" spans="1:16" x14ac:dyDescent="0.25">
      <c r="A282" s="72">
        <f t="shared" si="87"/>
        <v>17</v>
      </c>
      <c r="B282" s="79" t="s">
        <v>689</v>
      </c>
      <c r="C282" s="79" t="s">
        <v>440</v>
      </c>
      <c r="D282" s="82" t="s">
        <v>482</v>
      </c>
      <c r="E282" s="79">
        <v>1.5</v>
      </c>
      <c r="F282" s="79" t="s">
        <v>447</v>
      </c>
      <c r="G282" s="79">
        <v>1</v>
      </c>
      <c r="H282" s="74">
        <v>12.5</v>
      </c>
      <c r="I282" s="75">
        <v>6160</v>
      </c>
      <c r="J282" s="75">
        <f t="shared" si="85"/>
        <v>770</v>
      </c>
      <c r="K282" s="75">
        <v>9200</v>
      </c>
      <c r="L282" s="76">
        <f t="shared" si="86"/>
        <v>7084</v>
      </c>
      <c r="M282" s="77">
        <v>2700</v>
      </c>
      <c r="N282" s="74">
        <v>12.5</v>
      </c>
      <c r="O282" s="75">
        <f t="shared" si="88"/>
        <v>337.5</v>
      </c>
      <c r="P282" s="78">
        <f t="shared" si="89"/>
        <v>911.25</v>
      </c>
    </row>
    <row r="283" spans="1:16" x14ac:dyDescent="0.25">
      <c r="A283" s="72">
        <f t="shared" si="87"/>
        <v>18</v>
      </c>
      <c r="B283" s="79" t="s">
        <v>690</v>
      </c>
      <c r="C283" s="79" t="s">
        <v>440</v>
      </c>
      <c r="D283" s="82" t="s">
        <v>482</v>
      </c>
      <c r="E283" s="79">
        <v>1.5</v>
      </c>
      <c r="F283" s="79" t="s">
        <v>447</v>
      </c>
      <c r="G283" s="79">
        <v>1</v>
      </c>
      <c r="H283" s="74">
        <v>12.5</v>
      </c>
      <c r="I283" s="75">
        <v>6160</v>
      </c>
      <c r="J283" s="75">
        <f t="shared" si="85"/>
        <v>770</v>
      </c>
      <c r="K283" s="75">
        <v>9200</v>
      </c>
      <c r="L283" s="76">
        <f t="shared" si="86"/>
        <v>7084</v>
      </c>
      <c r="M283" s="77">
        <v>2700</v>
      </c>
      <c r="N283" s="74">
        <v>12.5</v>
      </c>
      <c r="O283" s="75">
        <f t="shared" si="88"/>
        <v>337.5</v>
      </c>
      <c r="P283" s="78">
        <f t="shared" si="89"/>
        <v>911.25</v>
      </c>
    </row>
    <row r="284" spans="1:16" x14ac:dyDescent="0.25">
      <c r="A284" s="72">
        <f t="shared" si="87"/>
        <v>19</v>
      </c>
      <c r="B284" s="79" t="s">
        <v>691</v>
      </c>
      <c r="C284" s="79" t="s">
        <v>440</v>
      </c>
      <c r="D284" s="82" t="s">
        <v>482</v>
      </c>
      <c r="E284" s="79">
        <v>1.5</v>
      </c>
      <c r="F284" s="79" t="s">
        <v>447</v>
      </c>
      <c r="G284" s="79">
        <v>1</v>
      </c>
      <c r="H284" s="74">
        <v>12.5</v>
      </c>
      <c r="I284" s="75">
        <v>6160</v>
      </c>
      <c r="J284" s="75">
        <f t="shared" si="85"/>
        <v>770</v>
      </c>
      <c r="K284" s="75">
        <v>9200</v>
      </c>
      <c r="L284" s="76">
        <f t="shared" si="86"/>
        <v>7084</v>
      </c>
      <c r="M284" s="77">
        <v>2700</v>
      </c>
      <c r="N284" s="74">
        <v>12.5</v>
      </c>
      <c r="O284" s="75">
        <f t="shared" si="88"/>
        <v>337.5</v>
      </c>
      <c r="P284" s="78">
        <f t="shared" si="89"/>
        <v>911.25</v>
      </c>
    </row>
    <row r="285" spans="1:16" ht="15.75" thickBot="1" x14ac:dyDescent="0.3">
      <c r="A285" s="80">
        <f t="shared" si="87"/>
        <v>20</v>
      </c>
      <c r="B285" s="82" t="s">
        <v>692</v>
      </c>
      <c r="C285" s="82" t="s">
        <v>438</v>
      </c>
      <c r="D285" s="82" t="s">
        <v>482</v>
      </c>
      <c r="E285" s="82">
        <v>1.5</v>
      </c>
      <c r="F285" s="82" t="s">
        <v>436</v>
      </c>
      <c r="G285" s="82">
        <v>1</v>
      </c>
      <c r="H285" s="83">
        <v>10.9</v>
      </c>
      <c r="I285" s="84">
        <v>6160</v>
      </c>
      <c r="J285" s="84">
        <f t="shared" si="85"/>
        <v>671.44</v>
      </c>
      <c r="K285" s="84">
        <v>9200</v>
      </c>
      <c r="L285" s="85">
        <f>J285*K285/1000</f>
        <v>6177.2480000000005</v>
      </c>
      <c r="M285" s="86">
        <v>2700</v>
      </c>
      <c r="N285" s="83">
        <v>10.9</v>
      </c>
      <c r="O285" s="84">
        <f>+M285*N285/100</f>
        <v>294.3</v>
      </c>
      <c r="P285" s="87">
        <f>+O285*M285/1000</f>
        <v>794.61</v>
      </c>
    </row>
    <row r="286" spans="1:16" ht="15.75" thickBot="1" x14ac:dyDescent="0.3">
      <c r="A286" s="226" t="s">
        <v>459</v>
      </c>
      <c r="B286" s="227"/>
      <c r="C286" s="57" t="s">
        <v>478</v>
      </c>
      <c r="D286" s="57" t="s">
        <v>163</v>
      </c>
      <c r="E286" s="57" t="s">
        <v>163</v>
      </c>
      <c r="F286" s="57" t="s">
        <v>163</v>
      </c>
      <c r="G286" s="57">
        <f>SUM(G287:G289)</f>
        <v>3</v>
      </c>
      <c r="H286" s="57" t="s">
        <v>163</v>
      </c>
      <c r="I286" s="62">
        <f t="shared" ref="I286:N286" si="90">SUM(I287:I289)</f>
        <v>18480</v>
      </c>
      <c r="J286" s="62">
        <f t="shared" si="90"/>
        <v>2127.4800000000005</v>
      </c>
      <c r="K286" s="62">
        <f t="shared" si="90"/>
        <v>28500</v>
      </c>
      <c r="L286" s="62">
        <f t="shared" si="90"/>
        <v>20211.059999999998</v>
      </c>
      <c r="M286" s="62">
        <f t="shared" si="90"/>
        <v>0</v>
      </c>
      <c r="N286" s="62">
        <f t="shared" si="90"/>
        <v>0</v>
      </c>
      <c r="O286" s="62">
        <f>+SUM(O287:O289)</f>
        <v>0</v>
      </c>
      <c r="P286" s="64">
        <f>+SUM(P287:P289)</f>
        <v>0</v>
      </c>
    </row>
    <row r="287" spans="1:16" x14ac:dyDescent="0.25">
      <c r="A287" s="88">
        <v>1</v>
      </c>
      <c r="B287" s="228" t="s">
        <v>693</v>
      </c>
      <c r="C287" s="89" t="s">
        <v>168</v>
      </c>
      <c r="D287" s="89" t="s">
        <v>485</v>
      </c>
      <c r="E287" s="89">
        <v>1.5</v>
      </c>
      <c r="F287" s="89">
        <v>2.5</v>
      </c>
      <c r="G287" s="89">
        <v>1</v>
      </c>
      <c r="H287" s="89">
        <v>12.5</v>
      </c>
      <c r="I287" s="90">
        <v>6160</v>
      </c>
      <c r="J287" s="90">
        <v>850.08</v>
      </c>
      <c r="K287" s="90">
        <v>9500</v>
      </c>
      <c r="L287" s="91">
        <f>J287*K287/1000</f>
        <v>8075.76</v>
      </c>
      <c r="M287" s="92">
        <v>0</v>
      </c>
      <c r="N287" s="92">
        <v>0</v>
      </c>
      <c r="O287" s="90">
        <v>0</v>
      </c>
      <c r="P287" s="93">
        <f>+O287*M287/1000</f>
        <v>0</v>
      </c>
    </row>
    <row r="288" spans="1:16" x14ac:dyDescent="0.25">
      <c r="A288" s="72">
        <f>+A287+1</f>
        <v>2</v>
      </c>
      <c r="B288" s="229"/>
      <c r="C288" s="74" t="s">
        <v>178</v>
      </c>
      <c r="D288" s="82" t="s">
        <v>482</v>
      </c>
      <c r="E288" s="74">
        <v>1.5</v>
      </c>
      <c r="F288" s="74">
        <v>1.5</v>
      </c>
      <c r="G288" s="74">
        <v>1</v>
      </c>
      <c r="H288" s="74">
        <v>10.5</v>
      </c>
      <c r="I288" s="75">
        <v>6160</v>
      </c>
      <c r="J288" s="75">
        <v>638.70000000000005</v>
      </c>
      <c r="K288" s="75">
        <v>9500</v>
      </c>
      <c r="L288" s="76">
        <f>J288*K288/1000</f>
        <v>6067.65</v>
      </c>
      <c r="M288" s="77">
        <v>0</v>
      </c>
      <c r="N288" s="77">
        <v>0</v>
      </c>
      <c r="O288" s="75">
        <v>0</v>
      </c>
      <c r="P288" s="78">
        <f>+O288*M288/1000</f>
        <v>0</v>
      </c>
    </row>
    <row r="289" spans="1:16" ht="15.75" thickBot="1" x14ac:dyDescent="0.3">
      <c r="A289" s="102">
        <f>+A288+1</f>
        <v>3</v>
      </c>
      <c r="B289" s="230"/>
      <c r="C289" s="104" t="s">
        <v>178</v>
      </c>
      <c r="D289" s="104" t="s">
        <v>482</v>
      </c>
      <c r="E289" s="104">
        <v>1.5</v>
      </c>
      <c r="F289" s="104">
        <v>1.5</v>
      </c>
      <c r="G289" s="104">
        <v>1</v>
      </c>
      <c r="H289" s="104">
        <v>10.5</v>
      </c>
      <c r="I289" s="106">
        <v>6160</v>
      </c>
      <c r="J289" s="106">
        <v>638.70000000000005</v>
      </c>
      <c r="K289" s="106">
        <v>9500</v>
      </c>
      <c r="L289" s="107">
        <f>J289*K289/1000</f>
        <v>6067.65</v>
      </c>
      <c r="M289" s="108">
        <v>0</v>
      </c>
      <c r="N289" s="108">
        <v>0</v>
      </c>
      <c r="O289" s="106">
        <v>0</v>
      </c>
      <c r="P289" s="110">
        <f>+O289*M289/1000</f>
        <v>0</v>
      </c>
    </row>
  </sheetData>
  <mergeCells count="39">
    <mergeCell ref="A16:B16"/>
    <mergeCell ref="A2:P2"/>
    <mergeCell ref="D3:K3"/>
    <mergeCell ref="A6:P6"/>
    <mergeCell ref="A8:B8"/>
    <mergeCell ref="B9:B15"/>
    <mergeCell ref="A123:B123"/>
    <mergeCell ref="B17:B19"/>
    <mergeCell ref="A37:B37"/>
    <mergeCell ref="B38:B40"/>
    <mergeCell ref="A54:B54"/>
    <mergeCell ref="B55:B57"/>
    <mergeCell ref="A71:B71"/>
    <mergeCell ref="B72:B74"/>
    <mergeCell ref="A90:B90"/>
    <mergeCell ref="B91:B93"/>
    <mergeCell ref="A105:B105"/>
    <mergeCell ref="B106:B108"/>
    <mergeCell ref="A225:A227"/>
    <mergeCell ref="B225:B227"/>
    <mergeCell ref="B124:B126"/>
    <mergeCell ref="A143:B143"/>
    <mergeCell ref="B144:B146"/>
    <mergeCell ref="A162:B162"/>
    <mergeCell ref="B163:B165"/>
    <mergeCell ref="A177:B177"/>
    <mergeCell ref="B178:B180"/>
    <mergeCell ref="A193:B193"/>
    <mergeCell ref="B194:B196"/>
    <mergeCell ref="B199:B204"/>
    <mergeCell ref="A224:B224"/>
    <mergeCell ref="A286:B286"/>
    <mergeCell ref="B287:B289"/>
    <mergeCell ref="A240:A241"/>
    <mergeCell ref="B240:B241"/>
    <mergeCell ref="A248:B248"/>
    <mergeCell ref="B249:B251"/>
    <mergeCell ref="A265:B265"/>
    <mergeCell ref="B266:B2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2:P289"/>
  <sheetViews>
    <sheetView workbookViewId="0">
      <selection activeCell="A3" sqref="A3"/>
    </sheetView>
  </sheetViews>
  <sheetFormatPr defaultRowHeight="15" x14ac:dyDescent="0.25"/>
  <cols>
    <col min="1" max="1" width="4.7109375" customWidth="1"/>
    <col min="2" max="2" width="31" customWidth="1"/>
    <col min="3" max="3" width="20.140625" customWidth="1"/>
    <col min="4" max="4" width="18.85546875" customWidth="1"/>
    <col min="5" max="6" width="11.85546875" customWidth="1"/>
    <col min="7" max="7" width="8.42578125" customWidth="1"/>
    <col min="8" max="8" width="14" customWidth="1"/>
    <col min="9" max="9" width="13.42578125" bestFit="1" customWidth="1"/>
    <col min="10" max="10" width="14.85546875" customWidth="1"/>
    <col min="11" max="11" width="10.28515625" customWidth="1"/>
    <col min="12" max="12" width="13.85546875" customWidth="1"/>
    <col min="13" max="15" width="13.28515625" customWidth="1"/>
    <col min="16" max="16" width="14.85546875" customWidth="1"/>
  </cols>
  <sheetData>
    <row r="2" spans="1:16" ht="45" customHeight="1" x14ac:dyDescent="0.25">
      <c r="A2" s="240" t="s">
        <v>1277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75" thickBot="1" x14ac:dyDescent="0.3">
      <c r="A3" s="55"/>
      <c r="B3" s="55"/>
      <c r="C3" s="55"/>
      <c r="D3" s="241"/>
      <c r="E3" s="241"/>
      <c r="F3" s="241"/>
      <c r="G3" s="241"/>
      <c r="H3" s="241"/>
      <c r="I3" s="241"/>
      <c r="J3" s="241"/>
      <c r="K3" s="241"/>
      <c r="L3" s="55"/>
    </row>
    <row r="4" spans="1:16" ht="60.75" thickBot="1" x14ac:dyDescent="0.3">
      <c r="A4" s="56" t="s">
        <v>145</v>
      </c>
      <c r="B4" s="57" t="s">
        <v>694</v>
      </c>
      <c r="C4" s="57" t="s">
        <v>695</v>
      </c>
      <c r="D4" s="57" t="s">
        <v>696</v>
      </c>
      <c r="E4" s="57" t="s">
        <v>697</v>
      </c>
      <c r="F4" s="57" t="s">
        <v>698</v>
      </c>
      <c r="G4" s="57" t="s">
        <v>699</v>
      </c>
      <c r="H4" s="57" t="s">
        <v>700</v>
      </c>
      <c r="I4" s="57" t="s">
        <v>701</v>
      </c>
      <c r="J4" s="57" t="s">
        <v>702</v>
      </c>
      <c r="K4" s="57" t="s">
        <v>703</v>
      </c>
      <c r="L4" s="58" t="s">
        <v>704</v>
      </c>
      <c r="M4" s="57" t="s">
        <v>705</v>
      </c>
      <c r="N4" s="59" t="s">
        <v>706</v>
      </c>
      <c r="O4" s="59" t="s">
        <v>707</v>
      </c>
      <c r="P4" s="59" t="s">
        <v>704</v>
      </c>
    </row>
    <row r="5" spans="1:16" ht="15.75" thickBot="1" x14ac:dyDescent="0.3">
      <c r="A5" s="61">
        <v>1</v>
      </c>
      <c r="B5" s="57">
        <v>2</v>
      </c>
      <c r="C5" s="57">
        <v>3</v>
      </c>
      <c r="D5" s="57">
        <f>+C5+1</f>
        <v>4</v>
      </c>
      <c r="E5" s="57">
        <f t="shared" ref="E5:M5" si="0">+D5+1</f>
        <v>5</v>
      </c>
      <c r="F5" s="57">
        <f t="shared" si="0"/>
        <v>6</v>
      </c>
      <c r="G5" s="57">
        <f t="shared" si="0"/>
        <v>7</v>
      </c>
      <c r="H5" s="57">
        <f t="shared" si="0"/>
        <v>8</v>
      </c>
      <c r="I5" s="57">
        <f>+H5+1</f>
        <v>9</v>
      </c>
      <c r="J5" s="57">
        <f t="shared" si="0"/>
        <v>10</v>
      </c>
      <c r="K5" s="57">
        <f t="shared" si="0"/>
        <v>11</v>
      </c>
      <c r="L5" s="57">
        <f t="shared" si="0"/>
        <v>12</v>
      </c>
      <c r="M5" s="57">
        <f t="shared" si="0"/>
        <v>13</v>
      </c>
      <c r="N5" s="57">
        <f>+M5+1</f>
        <v>14</v>
      </c>
      <c r="O5" s="57">
        <f>+N5+1</f>
        <v>15</v>
      </c>
      <c r="P5" s="59">
        <f>+O5+1</f>
        <v>16</v>
      </c>
    </row>
    <row r="6" spans="1:16" ht="15.75" thickBot="1" x14ac:dyDescent="0.3">
      <c r="A6" s="226" t="s">
        <v>708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</row>
    <row r="7" spans="1:16" ht="15.75" thickBot="1" x14ac:dyDescent="0.3">
      <c r="A7" s="61"/>
      <c r="B7" s="57" t="s">
        <v>108</v>
      </c>
      <c r="C7" s="57" t="s">
        <v>108</v>
      </c>
      <c r="D7" s="57" t="s">
        <v>163</v>
      </c>
      <c r="E7" s="57" t="s">
        <v>163</v>
      </c>
      <c r="F7" s="57" t="s">
        <v>163</v>
      </c>
      <c r="G7" s="57">
        <f>+G8</f>
        <v>7</v>
      </c>
      <c r="H7" s="57" t="s">
        <v>163</v>
      </c>
      <c r="I7" s="62">
        <f t="shared" ref="I7:N7" si="1">+I8</f>
        <v>47740</v>
      </c>
      <c r="J7" s="62">
        <f t="shared" si="1"/>
        <v>5948.25</v>
      </c>
      <c r="K7" s="62">
        <f t="shared" si="1"/>
        <v>68732</v>
      </c>
      <c r="L7" s="62">
        <f t="shared" si="1"/>
        <v>58673.133750000001</v>
      </c>
      <c r="M7" s="63">
        <f t="shared" si="1"/>
        <v>0</v>
      </c>
      <c r="N7" s="64">
        <f t="shared" si="1"/>
        <v>0</v>
      </c>
      <c r="O7" s="64">
        <f>+O8</f>
        <v>0</v>
      </c>
      <c r="P7" s="64">
        <f>+P8</f>
        <v>0</v>
      </c>
    </row>
    <row r="8" spans="1:16" ht="15.75" thickBot="1" x14ac:dyDescent="0.3">
      <c r="A8" s="226" t="s">
        <v>709</v>
      </c>
      <c r="B8" s="227"/>
      <c r="C8" s="57" t="s">
        <v>89</v>
      </c>
      <c r="D8" s="57" t="s">
        <v>163</v>
      </c>
      <c r="E8" s="57" t="s">
        <v>163</v>
      </c>
      <c r="F8" s="57" t="s">
        <v>163</v>
      </c>
      <c r="G8" s="57">
        <f>SUM(G9:G15)</f>
        <v>7</v>
      </c>
      <c r="H8" s="57" t="s">
        <v>163</v>
      </c>
      <c r="I8" s="62">
        <f>SUM(I9:I15)</f>
        <v>47740</v>
      </c>
      <c r="J8" s="62">
        <f t="shared" ref="J8:P8" si="2">SUM(J9:J15)</f>
        <v>5948.25</v>
      </c>
      <c r="K8" s="62">
        <f t="shared" si="2"/>
        <v>68732</v>
      </c>
      <c r="L8" s="62">
        <f t="shared" si="2"/>
        <v>58673.133750000001</v>
      </c>
      <c r="M8" s="62">
        <f t="shared" si="2"/>
        <v>0</v>
      </c>
      <c r="N8" s="62">
        <f t="shared" si="2"/>
        <v>0</v>
      </c>
      <c r="O8" s="62">
        <f t="shared" si="2"/>
        <v>0</v>
      </c>
      <c r="P8" s="64">
        <f t="shared" si="2"/>
        <v>0</v>
      </c>
    </row>
    <row r="9" spans="1:16" x14ac:dyDescent="0.25">
      <c r="A9" s="65">
        <v>1</v>
      </c>
      <c r="B9" s="244" t="s">
        <v>709</v>
      </c>
      <c r="C9" s="66" t="s">
        <v>166</v>
      </c>
      <c r="D9" s="67" t="s">
        <v>710</v>
      </c>
      <c r="E9" s="67">
        <v>1.5</v>
      </c>
      <c r="F9" s="66">
        <v>4.5999999999999996</v>
      </c>
      <c r="G9" s="67">
        <v>1</v>
      </c>
      <c r="H9" s="67">
        <v>15</v>
      </c>
      <c r="I9" s="68">
        <v>6930</v>
      </c>
      <c r="J9" s="68">
        <f t="shared" ref="J9:J15" si="3">+I9*H9/100</f>
        <v>1039.5</v>
      </c>
      <c r="K9" s="68">
        <v>11030</v>
      </c>
      <c r="L9" s="69">
        <f>J9*K9/1000</f>
        <v>11465.684999999999</v>
      </c>
      <c r="M9" s="70">
        <v>0</v>
      </c>
      <c r="N9" s="70">
        <v>0</v>
      </c>
      <c r="O9" s="68">
        <f>+M9*N9/100</f>
        <v>0</v>
      </c>
      <c r="P9" s="71">
        <f>+O9*M9/1000</f>
        <v>0</v>
      </c>
    </row>
    <row r="10" spans="1:16" ht="28.5" x14ac:dyDescent="0.25">
      <c r="A10" s="72">
        <f>+A9+1</f>
        <v>2</v>
      </c>
      <c r="B10" s="245"/>
      <c r="C10" s="73" t="s">
        <v>168</v>
      </c>
      <c r="D10" s="74" t="s">
        <v>711</v>
      </c>
      <c r="E10" s="74">
        <v>1.5</v>
      </c>
      <c r="F10" s="74">
        <v>2.4</v>
      </c>
      <c r="G10" s="74">
        <v>1</v>
      </c>
      <c r="H10" s="74">
        <v>12.3</v>
      </c>
      <c r="I10" s="75">
        <v>6930</v>
      </c>
      <c r="J10" s="75">
        <f t="shared" si="3"/>
        <v>852.39</v>
      </c>
      <c r="K10" s="75">
        <v>9617</v>
      </c>
      <c r="L10" s="76">
        <f t="shared" ref="L10:L15" si="4">J10*K10/1000</f>
        <v>8197.4346299999997</v>
      </c>
      <c r="M10" s="77">
        <v>0</v>
      </c>
      <c r="N10" s="77">
        <v>0</v>
      </c>
      <c r="O10" s="75">
        <f>+M10*N10/100</f>
        <v>0</v>
      </c>
      <c r="P10" s="78">
        <f>+O10*M10/1000</f>
        <v>0</v>
      </c>
    </row>
    <row r="11" spans="1:16" x14ac:dyDescent="0.25">
      <c r="A11" s="72">
        <f t="shared" ref="A11:A15" si="5">+A10+1</f>
        <v>3</v>
      </c>
      <c r="B11" s="245"/>
      <c r="C11" s="73" t="s">
        <v>168</v>
      </c>
      <c r="D11" s="74" t="s">
        <v>712</v>
      </c>
      <c r="E11" s="74">
        <v>1.5</v>
      </c>
      <c r="F11" s="74">
        <v>2.4</v>
      </c>
      <c r="G11" s="74">
        <v>1</v>
      </c>
      <c r="H11" s="74">
        <v>12.3</v>
      </c>
      <c r="I11" s="75">
        <v>6930</v>
      </c>
      <c r="J11" s="75">
        <f t="shared" si="3"/>
        <v>852.39</v>
      </c>
      <c r="K11" s="75">
        <v>9617</v>
      </c>
      <c r="L11" s="76">
        <f t="shared" si="4"/>
        <v>8197.4346299999997</v>
      </c>
      <c r="M11" s="77">
        <v>0</v>
      </c>
      <c r="N11" s="77">
        <v>0</v>
      </c>
      <c r="O11" s="75">
        <f t="shared" ref="O11:O15" si="6">+M11*N11/100</f>
        <v>0</v>
      </c>
      <c r="P11" s="78">
        <f t="shared" ref="P11:P15" si="7">+O11*M11/1000</f>
        <v>0</v>
      </c>
    </row>
    <row r="12" spans="1:16" x14ac:dyDescent="0.25">
      <c r="A12" s="72">
        <f t="shared" si="5"/>
        <v>4</v>
      </c>
      <c r="B12" s="245"/>
      <c r="C12" s="73" t="s">
        <v>168</v>
      </c>
      <c r="D12" s="74" t="s">
        <v>712</v>
      </c>
      <c r="E12" s="79">
        <v>1.5</v>
      </c>
      <c r="F12" s="73">
        <v>2</v>
      </c>
      <c r="G12" s="79">
        <v>1</v>
      </c>
      <c r="H12" s="74">
        <v>12.3</v>
      </c>
      <c r="I12" s="75">
        <v>6930</v>
      </c>
      <c r="J12" s="75">
        <f t="shared" si="3"/>
        <v>852.39</v>
      </c>
      <c r="K12" s="75">
        <v>9617</v>
      </c>
      <c r="L12" s="76">
        <f t="shared" si="4"/>
        <v>8197.4346299999997</v>
      </c>
      <c r="M12" s="77">
        <v>0</v>
      </c>
      <c r="N12" s="77">
        <v>0</v>
      </c>
      <c r="O12" s="75">
        <f t="shared" si="6"/>
        <v>0</v>
      </c>
      <c r="P12" s="78">
        <f t="shared" si="7"/>
        <v>0</v>
      </c>
    </row>
    <row r="13" spans="1:16" x14ac:dyDescent="0.25">
      <c r="A13" s="72">
        <f t="shared" si="5"/>
        <v>5</v>
      </c>
      <c r="B13" s="245"/>
      <c r="C13" s="73" t="s">
        <v>168</v>
      </c>
      <c r="D13" s="74" t="s">
        <v>712</v>
      </c>
      <c r="E13" s="79">
        <v>1.5</v>
      </c>
      <c r="F13" s="73">
        <v>2</v>
      </c>
      <c r="G13" s="79">
        <v>1</v>
      </c>
      <c r="H13" s="74">
        <v>12.3</v>
      </c>
      <c r="I13" s="75">
        <v>6930</v>
      </c>
      <c r="J13" s="75">
        <f t="shared" si="3"/>
        <v>852.39</v>
      </c>
      <c r="K13" s="75">
        <v>9617</v>
      </c>
      <c r="L13" s="76">
        <f t="shared" si="4"/>
        <v>8197.4346299999997</v>
      </c>
      <c r="M13" s="77">
        <v>0</v>
      </c>
      <c r="N13" s="77">
        <v>0</v>
      </c>
      <c r="O13" s="75">
        <f t="shared" si="6"/>
        <v>0</v>
      </c>
      <c r="P13" s="78">
        <f t="shared" si="7"/>
        <v>0</v>
      </c>
    </row>
    <row r="14" spans="1:16" x14ac:dyDescent="0.25">
      <c r="A14" s="72">
        <f t="shared" si="5"/>
        <v>6</v>
      </c>
      <c r="B14" s="245"/>
      <c r="C14" s="73" t="s">
        <v>168</v>
      </c>
      <c r="D14" s="74" t="s">
        <v>712</v>
      </c>
      <c r="E14" s="79">
        <v>1.5</v>
      </c>
      <c r="F14" s="73">
        <v>2</v>
      </c>
      <c r="G14" s="79">
        <v>1</v>
      </c>
      <c r="H14" s="74">
        <v>12.3</v>
      </c>
      <c r="I14" s="75">
        <v>6930</v>
      </c>
      <c r="J14" s="75">
        <f t="shared" si="3"/>
        <v>852.39</v>
      </c>
      <c r="K14" s="75">
        <v>9617</v>
      </c>
      <c r="L14" s="76">
        <f t="shared" si="4"/>
        <v>8197.4346299999997</v>
      </c>
      <c r="M14" s="77">
        <v>0</v>
      </c>
      <c r="N14" s="77">
        <v>0</v>
      </c>
      <c r="O14" s="75">
        <f t="shared" si="6"/>
        <v>0</v>
      </c>
      <c r="P14" s="78">
        <f t="shared" si="7"/>
        <v>0</v>
      </c>
    </row>
    <row r="15" spans="1:16" ht="15.75" thickBot="1" x14ac:dyDescent="0.3">
      <c r="A15" s="80">
        <f t="shared" si="5"/>
        <v>7</v>
      </c>
      <c r="B15" s="246"/>
      <c r="C15" s="81" t="s">
        <v>171</v>
      </c>
      <c r="D15" s="82" t="s">
        <v>713</v>
      </c>
      <c r="E15" s="82">
        <v>1.5</v>
      </c>
      <c r="F15" s="82">
        <v>1.5</v>
      </c>
      <c r="G15" s="82">
        <v>1</v>
      </c>
      <c r="H15" s="83">
        <v>10.5</v>
      </c>
      <c r="I15" s="84">
        <v>6160</v>
      </c>
      <c r="J15" s="84">
        <f t="shared" si="3"/>
        <v>646.79999999999995</v>
      </c>
      <c r="K15" s="75">
        <v>9617</v>
      </c>
      <c r="L15" s="85">
        <f t="shared" si="4"/>
        <v>6220.2755999999999</v>
      </c>
      <c r="M15" s="86">
        <v>0</v>
      </c>
      <c r="N15" s="86">
        <v>0</v>
      </c>
      <c r="O15" s="84">
        <f t="shared" si="6"/>
        <v>0</v>
      </c>
      <c r="P15" s="87">
        <f t="shared" si="7"/>
        <v>0</v>
      </c>
    </row>
    <row r="16" spans="1:16" ht="15.75" thickBot="1" x14ac:dyDescent="0.3">
      <c r="A16" s="226" t="s">
        <v>483</v>
      </c>
      <c r="B16" s="227"/>
      <c r="C16" s="57" t="s">
        <v>89</v>
      </c>
      <c r="D16" s="57" t="s">
        <v>163</v>
      </c>
      <c r="E16" s="57" t="s">
        <v>163</v>
      </c>
      <c r="F16" s="57" t="s">
        <v>163</v>
      </c>
      <c r="G16" s="57">
        <f>SUM(G17:G36)</f>
        <v>19</v>
      </c>
      <c r="H16" s="57" t="s">
        <v>163</v>
      </c>
      <c r="I16" s="62">
        <f>SUM(I17:I36)</f>
        <v>117810</v>
      </c>
      <c r="J16" s="62">
        <f t="shared" ref="J16:M16" si="8">SUM(J17:J36)</f>
        <v>2690.28</v>
      </c>
      <c r="K16" s="62">
        <f t="shared" si="8"/>
        <v>36100</v>
      </c>
      <c r="L16" s="62">
        <f t="shared" si="8"/>
        <v>23892.576000000001</v>
      </c>
      <c r="M16" s="62">
        <f t="shared" si="8"/>
        <v>41600</v>
      </c>
      <c r="N16" s="62">
        <f>SUM(N17:N36)</f>
        <v>171.5</v>
      </c>
      <c r="O16" s="62">
        <f t="shared" ref="O16:P16" si="9">SUM(O17:O36)</f>
        <v>13777.9</v>
      </c>
      <c r="P16" s="64">
        <f t="shared" si="9"/>
        <v>38203.22</v>
      </c>
    </row>
    <row r="17" spans="1:16" x14ac:dyDescent="0.25">
      <c r="A17" s="88">
        <v>1</v>
      </c>
      <c r="B17" s="228" t="s">
        <v>714</v>
      </c>
      <c r="C17" s="89" t="s">
        <v>175</v>
      </c>
      <c r="D17" s="89" t="s">
        <v>715</v>
      </c>
      <c r="E17" s="89">
        <v>1.5</v>
      </c>
      <c r="F17" s="89">
        <v>3.6</v>
      </c>
      <c r="G17" s="89">
        <v>1</v>
      </c>
      <c r="H17" s="89">
        <v>14</v>
      </c>
      <c r="I17" s="90">
        <v>6930</v>
      </c>
      <c r="J17" s="90">
        <v>970.2</v>
      </c>
      <c r="K17" s="90">
        <v>9200</v>
      </c>
      <c r="L17" s="91">
        <f>J17*K17/1000</f>
        <v>8925.84</v>
      </c>
      <c r="M17" s="92">
        <v>0</v>
      </c>
      <c r="N17" s="92">
        <v>0</v>
      </c>
      <c r="O17" s="90">
        <v>0</v>
      </c>
      <c r="P17" s="93">
        <f>+O17*M17/1000</f>
        <v>0</v>
      </c>
    </row>
    <row r="18" spans="1:16" x14ac:dyDescent="0.25">
      <c r="A18" s="72">
        <f>+A17+1</f>
        <v>2</v>
      </c>
      <c r="B18" s="229"/>
      <c r="C18" s="74" t="s">
        <v>177</v>
      </c>
      <c r="D18" s="82" t="s">
        <v>713</v>
      </c>
      <c r="E18" s="74">
        <v>1.5</v>
      </c>
      <c r="F18" s="74">
        <v>2.4</v>
      </c>
      <c r="G18" s="74">
        <v>1</v>
      </c>
      <c r="H18" s="74">
        <v>13.8</v>
      </c>
      <c r="I18" s="75">
        <v>6160</v>
      </c>
      <c r="J18" s="75">
        <v>850.08</v>
      </c>
      <c r="K18" s="75">
        <v>9200</v>
      </c>
      <c r="L18" s="76">
        <f t="shared" ref="L18:L35" si="10">J18*K18/1000</f>
        <v>7820.7359999999999</v>
      </c>
      <c r="M18" s="77">
        <v>0</v>
      </c>
      <c r="N18" s="77">
        <v>0</v>
      </c>
      <c r="O18" s="75">
        <v>0</v>
      </c>
      <c r="P18" s="78">
        <f>+O18*M18/1000</f>
        <v>0</v>
      </c>
    </row>
    <row r="19" spans="1:16" x14ac:dyDescent="0.25">
      <c r="A19" s="72">
        <f t="shared" ref="A19:A36" si="11">+A18+1</f>
        <v>3</v>
      </c>
      <c r="B19" s="229"/>
      <c r="C19" s="74" t="s">
        <v>178</v>
      </c>
      <c r="D19" s="82" t="s">
        <v>713</v>
      </c>
      <c r="E19" s="74">
        <v>1.5</v>
      </c>
      <c r="F19" s="74">
        <v>1.5</v>
      </c>
      <c r="G19" s="74">
        <v>1</v>
      </c>
      <c r="H19" s="74">
        <v>9.5</v>
      </c>
      <c r="I19" s="75">
        <v>6160</v>
      </c>
      <c r="J19" s="75">
        <v>0</v>
      </c>
      <c r="K19" s="75">
        <v>0</v>
      </c>
      <c r="L19" s="76">
        <f t="shared" si="10"/>
        <v>0</v>
      </c>
      <c r="M19" s="77">
        <v>2800</v>
      </c>
      <c r="N19" s="77">
        <v>10.4</v>
      </c>
      <c r="O19" s="75">
        <v>845</v>
      </c>
      <c r="P19" s="78">
        <f t="shared" ref="P19:P35" si="12">+O19*M19/1000</f>
        <v>2366</v>
      </c>
    </row>
    <row r="20" spans="1:16" x14ac:dyDescent="0.25">
      <c r="A20" s="72">
        <f t="shared" si="11"/>
        <v>4</v>
      </c>
      <c r="B20" s="79" t="s">
        <v>716</v>
      </c>
      <c r="C20" s="79" t="s">
        <v>178</v>
      </c>
      <c r="D20" s="82" t="s">
        <v>713</v>
      </c>
      <c r="E20" s="79">
        <v>1.5</v>
      </c>
      <c r="F20" s="79">
        <v>1.5</v>
      </c>
      <c r="G20" s="79">
        <v>1</v>
      </c>
      <c r="H20" s="74">
        <v>9.5</v>
      </c>
      <c r="I20" s="75">
        <v>6160</v>
      </c>
      <c r="J20" s="75">
        <v>0</v>
      </c>
      <c r="K20" s="75">
        <v>0</v>
      </c>
      <c r="L20" s="76">
        <f t="shared" si="10"/>
        <v>0</v>
      </c>
      <c r="M20" s="77">
        <v>2800</v>
      </c>
      <c r="N20" s="77">
        <v>10.4</v>
      </c>
      <c r="O20" s="75">
        <v>900</v>
      </c>
      <c r="P20" s="78">
        <f t="shared" si="12"/>
        <v>2520</v>
      </c>
    </row>
    <row r="21" spans="1:16" x14ac:dyDescent="0.25">
      <c r="A21" s="72">
        <f t="shared" si="11"/>
        <v>5</v>
      </c>
      <c r="B21" s="79" t="s">
        <v>717</v>
      </c>
      <c r="C21" s="79" t="s">
        <v>181</v>
      </c>
      <c r="D21" s="82" t="s">
        <v>713</v>
      </c>
      <c r="E21" s="79">
        <v>1.5</v>
      </c>
      <c r="F21" s="79">
        <v>1.5</v>
      </c>
      <c r="G21" s="79">
        <v>1</v>
      </c>
      <c r="H21" s="74">
        <v>6.5</v>
      </c>
      <c r="I21" s="75">
        <v>6160</v>
      </c>
      <c r="J21" s="75">
        <v>0</v>
      </c>
      <c r="K21" s="75">
        <v>0</v>
      </c>
      <c r="L21" s="76">
        <f t="shared" si="10"/>
        <v>0</v>
      </c>
      <c r="M21" s="77">
        <v>2800</v>
      </c>
      <c r="N21" s="77">
        <v>8</v>
      </c>
      <c r="O21" s="75">
        <v>600</v>
      </c>
      <c r="P21" s="78">
        <f t="shared" si="12"/>
        <v>1680</v>
      </c>
    </row>
    <row r="22" spans="1:16" x14ac:dyDescent="0.25">
      <c r="A22" s="72">
        <f t="shared" si="11"/>
        <v>6</v>
      </c>
      <c r="B22" s="79" t="s">
        <v>717</v>
      </c>
      <c r="C22" s="79" t="s">
        <v>182</v>
      </c>
      <c r="D22" s="82" t="s">
        <v>713</v>
      </c>
      <c r="E22" s="79">
        <v>0</v>
      </c>
      <c r="F22" s="79">
        <v>1.6</v>
      </c>
      <c r="G22" s="79">
        <v>0</v>
      </c>
      <c r="H22" s="74">
        <v>0</v>
      </c>
      <c r="I22" s="75">
        <v>0</v>
      </c>
      <c r="J22" s="75">
        <f>+I22*H22/100</f>
        <v>0</v>
      </c>
      <c r="K22" s="75">
        <v>0</v>
      </c>
      <c r="L22" s="76">
        <f t="shared" si="10"/>
        <v>0</v>
      </c>
      <c r="M22" s="77">
        <v>0</v>
      </c>
      <c r="N22" s="77">
        <v>0</v>
      </c>
      <c r="O22" s="75">
        <v>0</v>
      </c>
      <c r="P22" s="78">
        <f t="shared" si="12"/>
        <v>0</v>
      </c>
    </row>
    <row r="23" spans="1:16" x14ac:dyDescent="0.25">
      <c r="A23" s="72">
        <f t="shared" si="11"/>
        <v>7</v>
      </c>
      <c r="B23" s="79" t="s">
        <v>718</v>
      </c>
      <c r="C23" s="79" t="s">
        <v>184</v>
      </c>
      <c r="D23" s="82" t="s">
        <v>713</v>
      </c>
      <c r="E23" s="79">
        <v>1.5</v>
      </c>
      <c r="F23" s="94">
        <v>2</v>
      </c>
      <c r="G23" s="79">
        <v>1</v>
      </c>
      <c r="H23" s="74">
        <v>12.3</v>
      </c>
      <c r="I23" s="75">
        <v>6160</v>
      </c>
      <c r="J23" s="75">
        <v>0</v>
      </c>
      <c r="K23" s="75">
        <v>0</v>
      </c>
      <c r="L23" s="76">
        <f t="shared" si="10"/>
        <v>0</v>
      </c>
      <c r="M23" s="77">
        <v>2800</v>
      </c>
      <c r="N23" s="77">
        <v>12</v>
      </c>
      <c r="O23" s="75">
        <v>1735</v>
      </c>
      <c r="P23" s="78">
        <f t="shared" si="12"/>
        <v>4858</v>
      </c>
    </row>
    <row r="24" spans="1:16" x14ac:dyDescent="0.25">
      <c r="A24" s="72">
        <f t="shared" si="11"/>
        <v>8</v>
      </c>
      <c r="B24" s="79" t="s">
        <v>719</v>
      </c>
      <c r="C24" s="79" t="s">
        <v>186</v>
      </c>
      <c r="D24" s="82" t="s">
        <v>713</v>
      </c>
      <c r="E24" s="79">
        <v>1.5</v>
      </c>
      <c r="F24" s="79">
        <v>1.5</v>
      </c>
      <c r="G24" s="79">
        <v>1</v>
      </c>
      <c r="H24" s="74">
        <v>9.3000000000000007</v>
      </c>
      <c r="I24" s="75">
        <v>6160</v>
      </c>
      <c r="J24" s="75">
        <v>0</v>
      </c>
      <c r="K24" s="75">
        <v>0</v>
      </c>
      <c r="L24" s="76">
        <f t="shared" si="10"/>
        <v>0</v>
      </c>
      <c r="M24" s="77">
        <v>2800</v>
      </c>
      <c r="N24" s="77">
        <v>10.199999999999999</v>
      </c>
      <c r="O24" s="75">
        <v>605</v>
      </c>
      <c r="P24" s="78">
        <f t="shared" si="12"/>
        <v>1694</v>
      </c>
    </row>
    <row r="25" spans="1:16" x14ac:dyDescent="0.25">
      <c r="A25" s="72">
        <f t="shared" si="11"/>
        <v>9</v>
      </c>
      <c r="B25" s="79" t="s">
        <v>720</v>
      </c>
      <c r="C25" s="79" t="s">
        <v>186</v>
      </c>
      <c r="D25" s="82" t="s">
        <v>713</v>
      </c>
      <c r="E25" s="79">
        <v>1.5</v>
      </c>
      <c r="F25" s="79">
        <v>1.5</v>
      </c>
      <c r="G25" s="79">
        <v>1</v>
      </c>
      <c r="H25" s="74">
        <v>9.3000000000000007</v>
      </c>
      <c r="I25" s="75">
        <v>6160</v>
      </c>
      <c r="J25" s="75">
        <v>0</v>
      </c>
      <c r="K25" s="75">
        <v>0</v>
      </c>
      <c r="L25" s="76">
        <f t="shared" si="10"/>
        <v>0</v>
      </c>
      <c r="M25" s="77">
        <v>2700</v>
      </c>
      <c r="N25" s="77">
        <v>15</v>
      </c>
      <c r="O25" s="75">
        <v>661</v>
      </c>
      <c r="P25" s="78">
        <f t="shared" si="12"/>
        <v>1784.7</v>
      </c>
    </row>
    <row r="26" spans="1:16" x14ac:dyDescent="0.25">
      <c r="A26" s="72">
        <f t="shared" si="11"/>
        <v>10</v>
      </c>
      <c r="B26" s="79" t="s">
        <v>721</v>
      </c>
      <c r="C26" s="79" t="s">
        <v>186</v>
      </c>
      <c r="D26" s="82" t="s">
        <v>713</v>
      </c>
      <c r="E26" s="79">
        <v>1.5</v>
      </c>
      <c r="F26" s="79">
        <v>1.5</v>
      </c>
      <c r="G26" s="79">
        <v>1</v>
      </c>
      <c r="H26" s="74">
        <v>8</v>
      </c>
      <c r="I26" s="75">
        <v>6160</v>
      </c>
      <c r="J26" s="75">
        <v>0</v>
      </c>
      <c r="K26" s="75">
        <v>0</v>
      </c>
      <c r="L26" s="76">
        <f t="shared" si="10"/>
        <v>0</v>
      </c>
      <c r="M26" s="77">
        <v>2800</v>
      </c>
      <c r="N26" s="77">
        <v>12</v>
      </c>
      <c r="O26" s="75">
        <v>835</v>
      </c>
      <c r="P26" s="78">
        <f t="shared" si="12"/>
        <v>2338</v>
      </c>
    </row>
    <row r="27" spans="1:16" x14ac:dyDescent="0.25">
      <c r="A27" s="72">
        <f t="shared" si="11"/>
        <v>11</v>
      </c>
      <c r="B27" s="79" t="s">
        <v>722</v>
      </c>
      <c r="C27" s="79" t="s">
        <v>182</v>
      </c>
      <c r="D27" s="82" t="s">
        <v>713</v>
      </c>
      <c r="E27" s="79">
        <v>1.5</v>
      </c>
      <c r="F27" s="79">
        <v>1.6</v>
      </c>
      <c r="G27" s="79">
        <v>1</v>
      </c>
      <c r="H27" s="74">
        <v>8</v>
      </c>
      <c r="I27" s="75">
        <v>6160</v>
      </c>
      <c r="J27" s="75">
        <v>0</v>
      </c>
      <c r="K27" s="75">
        <v>0</v>
      </c>
      <c r="L27" s="76">
        <f t="shared" si="10"/>
        <v>0</v>
      </c>
      <c r="M27" s="77">
        <v>2600</v>
      </c>
      <c r="N27" s="77">
        <v>15.5</v>
      </c>
      <c r="O27" s="75">
        <v>1034</v>
      </c>
      <c r="P27" s="78">
        <f t="shared" si="12"/>
        <v>2688.4</v>
      </c>
    </row>
    <row r="28" spans="1:16" x14ac:dyDescent="0.25">
      <c r="A28" s="72">
        <f t="shared" si="11"/>
        <v>12</v>
      </c>
      <c r="B28" s="79" t="s">
        <v>723</v>
      </c>
      <c r="C28" s="79" t="s">
        <v>186</v>
      </c>
      <c r="D28" s="82" t="s">
        <v>713</v>
      </c>
      <c r="E28" s="79">
        <v>1.5</v>
      </c>
      <c r="F28" s="79">
        <v>1.5</v>
      </c>
      <c r="G28" s="79">
        <v>1</v>
      </c>
      <c r="H28" s="74">
        <v>8</v>
      </c>
      <c r="I28" s="75">
        <v>6160</v>
      </c>
      <c r="J28" s="75">
        <v>570</v>
      </c>
      <c r="K28" s="75">
        <v>6800</v>
      </c>
      <c r="L28" s="76">
        <f t="shared" si="10"/>
        <v>3876</v>
      </c>
      <c r="M28" s="77">
        <v>0</v>
      </c>
      <c r="N28" s="77">
        <v>0</v>
      </c>
      <c r="O28" s="75">
        <v>0</v>
      </c>
      <c r="P28" s="78">
        <f t="shared" si="12"/>
        <v>0</v>
      </c>
    </row>
    <row r="29" spans="1:16" x14ac:dyDescent="0.25">
      <c r="A29" s="72">
        <f t="shared" si="11"/>
        <v>13</v>
      </c>
      <c r="B29" s="79" t="s">
        <v>724</v>
      </c>
      <c r="C29" s="79" t="s">
        <v>186</v>
      </c>
      <c r="D29" s="82" t="s">
        <v>713</v>
      </c>
      <c r="E29" s="79">
        <v>1.5</v>
      </c>
      <c r="F29" s="79">
        <v>1.5</v>
      </c>
      <c r="G29" s="79">
        <v>1</v>
      </c>
      <c r="H29" s="74">
        <v>9.3000000000000007</v>
      </c>
      <c r="I29" s="75">
        <v>6160</v>
      </c>
      <c r="J29" s="75">
        <v>0</v>
      </c>
      <c r="K29" s="75">
        <v>0</v>
      </c>
      <c r="L29" s="76">
        <f t="shared" si="10"/>
        <v>0</v>
      </c>
      <c r="M29" s="77">
        <v>2800</v>
      </c>
      <c r="N29" s="77">
        <v>15</v>
      </c>
      <c r="O29" s="75">
        <v>630</v>
      </c>
      <c r="P29" s="78">
        <f t="shared" si="12"/>
        <v>1764</v>
      </c>
    </row>
    <row r="30" spans="1:16" x14ac:dyDescent="0.25">
      <c r="A30" s="72">
        <f t="shared" si="11"/>
        <v>14</v>
      </c>
      <c r="B30" s="79" t="s">
        <v>725</v>
      </c>
      <c r="C30" s="79" t="s">
        <v>186</v>
      </c>
      <c r="D30" s="82" t="s">
        <v>713</v>
      </c>
      <c r="E30" s="79">
        <v>1.5</v>
      </c>
      <c r="F30" s="79">
        <v>1.5</v>
      </c>
      <c r="G30" s="79">
        <v>1</v>
      </c>
      <c r="H30" s="74">
        <v>9.3000000000000007</v>
      </c>
      <c r="I30" s="75">
        <v>6160</v>
      </c>
      <c r="J30" s="75">
        <v>0</v>
      </c>
      <c r="K30" s="75">
        <v>0</v>
      </c>
      <c r="L30" s="76">
        <f t="shared" si="10"/>
        <v>0</v>
      </c>
      <c r="M30" s="77">
        <v>2800</v>
      </c>
      <c r="N30" s="77">
        <v>10.199999999999999</v>
      </c>
      <c r="O30" s="75">
        <v>575.9</v>
      </c>
      <c r="P30" s="78">
        <f t="shared" si="12"/>
        <v>1612.52</v>
      </c>
    </row>
    <row r="31" spans="1:16" x14ac:dyDescent="0.25">
      <c r="A31" s="72">
        <f t="shared" si="11"/>
        <v>15</v>
      </c>
      <c r="B31" s="79" t="s">
        <v>726</v>
      </c>
      <c r="C31" s="79" t="s">
        <v>182</v>
      </c>
      <c r="D31" s="82" t="s">
        <v>713</v>
      </c>
      <c r="E31" s="79">
        <v>1.5</v>
      </c>
      <c r="F31" s="79">
        <v>1.6</v>
      </c>
      <c r="G31" s="79">
        <v>1</v>
      </c>
      <c r="H31" s="74">
        <v>8</v>
      </c>
      <c r="I31" s="75">
        <v>6160</v>
      </c>
      <c r="J31" s="75">
        <v>0</v>
      </c>
      <c r="K31" s="75">
        <v>0</v>
      </c>
      <c r="L31" s="76">
        <f t="shared" si="10"/>
        <v>0</v>
      </c>
      <c r="M31" s="77">
        <v>2800</v>
      </c>
      <c r="N31" s="77">
        <v>8.8000000000000007</v>
      </c>
      <c r="O31" s="75">
        <v>1193</v>
      </c>
      <c r="P31" s="78">
        <f t="shared" si="12"/>
        <v>3340.4</v>
      </c>
    </row>
    <row r="32" spans="1:16" x14ac:dyDescent="0.25">
      <c r="A32" s="72">
        <f t="shared" si="11"/>
        <v>16</v>
      </c>
      <c r="B32" s="79" t="s">
        <v>727</v>
      </c>
      <c r="C32" s="79" t="s">
        <v>186</v>
      </c>
      <c r="D32" s="82" t="s">
        <v>713</v>
      </c>
      <c r="E32" s="79">
        <v>1.5</v>
      </c>
      <c r="F32" s="79">
        <v>1.5</v>
      </c>
      <c r="G32" s="79">
        <v>1</v>
      </c>
      <c r="H32" s="74">
        <v>9.3000000000000007</v>
      </c>
      <c r="I32" s="75">
        <v>6160</v>
      </c>
      <c r="J32" s="75">
        <v>0</v>
      </c>
      <c r="K32" s="75">
        <v>0</v>
      </c>
      <c r="L32" s="76">
        <f t="shared" si="10"/>
        <v>0</v>
      </c>
      <c r="M32" s="77">
        <v>2800</v>
      </c>
      <c r="N32" s="77">
        <v>10.199999999999999</v>
      </c>
      <c r="O32" s="75">
        <v>1320</v>
      </c>
      <c r="P32" s="78">
        <f t="shared" si="12"/>
        <v>3696</v>
      </c>
    </row>
    <row r="33" spans="1:16" x14ac:dyDescent="0.25">
      <c r="A33" s="72">
        <f t="shared" si="11"/>
        <v>17</v>
      </c>
      <c r="B33" s="79" t="s">
        <v>728</v>
      </c>
      <c r="C33" s="79" t="s">
        <v>178</v>
      </c>
      <c r="D33" s="82" t="s">
        <v>713</v>
      </c>
      <c r="E33" s="79">
        <v>1.5</v>
      </c>
      <c r="F33" s="79">
        <v>1.8</v>
      </c>
      <c r="G33" s="79">
        <v>1</v>
      </c>
      <c r="H33" s="74">
        <v>8.5</v>
      </c>
      <c r="I33" s="75">
        <v>6160</v>
      </c>
      <c r="J33" s="75">
        <v>0</v>
      </c>
      <c r="K33" s="75">
        <v>0</v>
      </c>
      <c r="L33" s="76">
        <f t="shared" si="10"/>
        <v>0</v>
      </c>
      <c r="M33" s="77">
        <v>2700</v>
      </c>
      <c r="N33" s="77">
        <v>10</v>
      </c>
      <c r="O33" s="75">
        <v>1020</v>
      </c>
      <c r="P33" s="78">
        <f t="shared" si="12"/>
        <v>2754</v>
      </c>
    </row>
    <row r="34" spans="1:16" x14ac:dyDescent="0.25">
      <c r="A34" s="72">
        <f t="shared" si="11"/>
        <v>18</v>
      </c>
      <c r="B34" s="79" t="s">
        <v>729</v>
      </c>
      <c r="C34" s="79" t="s">
        <v>182</v>
      </c>
      <c r="D34" s="82" t="s">
        <v>713</v>
      </c>
      <c r="E34" s="79">
        <v>1.5</v>
      </c>
      <c r="F34" s="79">
        <v>1.6</v>
      </c>
      <c r="G34" s="79">
        <v>1</v>
      </c>
      <c r="H34" s="74">
        <v>8</v>
      </c>
      <c r="I34" s="75">
        <v>6160</v>
      </c>
      <c r="J34" s="75">
        <v>0</v>
      </c>
      <c r="K34" s="75">
        <v>0</v>
      </c>
      <c r="L34" s="76">
        <f t="shared" si="10"/>
        <v>0</v>
      </c>
      <c r="M34" s="77">
        <v>2800</v>
      </c>
      <c r="N34" s="77">
        <v>8.8000000000000007</v>
      </c>
      <c r="O34" s="75">
        <v>900</v>
      </c>
      <c r="P34" s="78">
        <f t="shared" si="12"/>
        <v>2520</v>
      </c>
    </row>
    <row r="35" spans="1:16" x14ac:dyDescent="0.25">
      <c r="A35" s="72">
        <f t="shared" si="11"/>
        <v>19</v>
      </c>
      <c r="B35" s="79" t="s">
        <v>730</v>
      </c>
      <c r="C35" s="79" t="s">
        <v>186</v>
      </c>
      <c r="D35" s="82" t="s">
        <v>713</v>
      </c>
      <c r="E35" s="79">
        <v>1.5</v>
      </c>
      <c r="F35" s="79">
        <v>1.5</v>
      </c>
      <c r="G35" s="79">
        <v>1</v>
      </c>
      <c r="H35" s="74">
        <v>9.3000000000000007</v>
      </c>
      <c r="I35" s="75">
        <v>6160</v>
      </c>
      <c r="J35" s="75">
        <v>0</v>
      </c>
      <c r="K35" s="75">
        <v>0</v>
      </c>
      <c r="L35" s="76">
        <f t="shared" si="10"/>
        <v>0</v>
      </c>
      <c r="M35" s="77">
        <v>2800</v>
      </c>
      <c r="N35" s="77">
        <v>15</v>
      </c>
      <c r="O35" s="75">
        <v>924</v>
      </c>
      <c r="P35" s="78">
        <f t="shared" si="12"/>
        <v>2587.1999999999998</v>
      </c>
    </row>
    <row r="36" spans="1:16" ht="15.75" thickBot="1" x14ac:dyDescent="0.3">
      <c r="A36" s="72">
        <f t="shared" si="11"/>
        <v>20</v>
      </c>
      <c r="B36" s="79" t="s">
        <v>731</v>
      </c>
      <c r="C36" s="79" t="s">
        <v>186</v>
      </c>
      <c r="D36" s="82" t="s">
        <v>713</v>
      </c>
      <c r="E36" s="79">
        <v>1.5</v>
      </c>
      <c r="F36" s="79">
        <v>1.5</v>
      </c>
      <c r="G36" s="79">
        <v>1</v>
      </c>
      <c r="H36" s="74">
        <v>9.3000000000000007</v>
      </c>
      <c r="I36" s="75">
        <v>6160</v>
      </c>
      <c r="J36" s="75">
        <v>300</v>
      </c>
      <c r="K36" s="75">
        <v>10900</v>
      </c>
      <c r="L36" s="76">
        <f>J36*K36/1000</f>
        <v>3270</v>
      </c>
      <c r="M36" s="77">
        <v>0</v>
      </c>
      <c r="N36" s="77">
        <v>0</v>
      </c>
      <c r="O36" s="75">
        <v>0</v>
      </c>
      <c r="P36" s="78">
        <f>+O36*M36/1000</f>
        <v>0</v>
      </c>
    </row>
    <row r="37" spans="1:16" ht="15.75" thickBot="1" x14ac:dyDescent="0.3">
      <c r="A37" s="226" t="s">
        <v>199</v>
      </c>
      <c r="B37" s="227"/>
      <c r="C37" s="95" t="s">
        <v>89</v>
      </c>
      <c r="D37" s="95" t="s">
        <v>163</v>
      </c>
      <c r="E37" s="95" t="s">
        <v>163</v>
      </c>
      <c r="F37" s="95" t="s">
        <v>163</v>
      </c>
      <c r="G37" s="95">
        <f>SUM(G38:G53)</f>
        <v>14</v>
      </c>
      <c r="H37" s="95" t="s">
        <v>163</v>
      </c>
      <c r="I37" s="96">
        <f t="shared" ref="I37:N37" si="13">SUM(I38:I53)</f>
        <v>55440</v>
      </c>
      <c r="J37" s="96">
        <f t="shared" si="13"/>
        <v>5643.0000000000009</v>
      </c>
      <c r="K37" s="96">
        <f t="shared" si="13"/>
        <v>98710</v>
      </c>
      <c r="L37" s="97">
        <f t="shared" si="13"/>
        <v>40953.924000000014</v>
      </c>
      <c r="M37" s="97">
        <f t="shared" si="13"/>
        <v>28800</v>
      </c>
      <c r="N37" s="98">
        <f t="shared" si="13"/>
        <v>123.74999999999997</v>
      </c>
      <c r="O37" s="96">
        <f>SUM(O38:O53)</f>
        <v>10933.9</v>
      </c>
      <c r="P37" s="98">
        <f>SUM(P38:P53)</f>
        <v>24789.360000000001</v>
      </c>
    </row>
    <row r="38" spans="1:16" x14ac:dyDescent="0.25">
      <c r="A38" s="65">
        <v>1</v>
      </c>
      <c r="B38" s="239" t="s">
        <v>732</v>
      </c>
      <c r="C38" s="67" t="s">
        <v>201</v>
      </c>
      <c r="D38" s="67" t="s">
        <v>715</v>
      </c>
      <c r="E38" s="67">
        <v>1.5</v>
      </c>
      <c r="F38" s="67">
        <v>2.4</v>
      </c>
      <c r="G38" s="67">
        <v>1</v>
      </c>
      <c r="H38" s="67">
        <v>18</v>
      </c>
      <c r="I38" s="99">
        <v>3960</v>
      </c>
      <c r="J38" s="68">
        <f t="shared" ref="J38:J53" si="14">H38*I38/100</f>
        <v>712.8</v>
      </c>
      <c r="K38" s="68">
        <v>9070</v>
      </c>
      <c r="L38" s="69">
        <f>J38*K38/1000</f>
        <v>6465.0959999999995</v>
      </c>
      <c r="M38" s="70">
        <v>0</v>
      </c>
      <c r="N38" s="70">
        <v>0</v>
      </c>
      <c r="O38" s="68">
        <v>0</v>
      </c>
      <c r="P38" s="71">
        <f>+O38*M38/1000</f>
        <v>0</v>
      </c>
    </row>
    <row r="39" spans="1:16" x14ac:dyDescent="0.25">
      <c r="A39" s="72">
        <f>+A38+1</f>
        <v>2</v>
      </c>
      <c r="B39" s="229"/>
      <c r="C39" s="74" t="s">
        <v>202</v>
      </c>
      <c r="D39" s="82" t="s">
        <v>713</v>
      </c>
      <c r="E39" s="74">
        <v>1.5</v>
      </c>
      <c r="F39" s="74">
        <v>1.5</v>
      </c>
      <c r="G39" s="74">
        <v>1</v>
      </c>
      <c r="H39" s="74">
        <v>12</v>
      </c>
      <c r="I39" s="100">
        <v>3960</v>
      </c>
      <c r="J39" s="75">
        <f t="shared" si="14"/>
        <v>475.2</v>
      </c>
      <c r="K39" s="75">
        <v>9070</v>
      </c>
      <c r="L39" s="76">
        <f t="shared" ref="L39:L53" si="15">J39*K39/1000</f>
        <v>4310.0640000000003</v>
      </c>
      <c r="M39" s="77">
        <v>0</v>
      </c>
      <c r="N39" s="77">
        <v>0</v>
      </c>
      <c r="O39" s="75">
        <v>0</v>
      </c>
      <c r="P39" s="78">
        <f>+O39*M39/1000</f>
        <v>0</v>
      </c>
    </row>
    <row r="40" spans="1:16" x14ac:dyDescent="0.25">
      <c r="A40" s="72">
        <v>3</v>
      </c>
      <c r="B40" s="229"/>
      <c r="C40" s="74" t="s">
        <v>202</v>
      </c>
      <c r="D40" s="82" t="s">
        <v>713</v>
      </c>
      <c r="E40" s="74">
        <v>1.5</v>
      </c>
      <c r="F40" s="74">
        <v>1.5</v>
      </c>
      <c r="G40" s="74">
        <v>1</v>
      </c>
      <c r="H40" s="74">
        <v>12</v>
      </c>
      <c r="I40" s="100">
        <v>3960</v>
      </c>
      <c r="J40" s="75">
        <f t="shared" si="14"/>
        <v>475.2</v>
      </c>
      <c r="K40" s="75">
        <v>9070</v>
      </c>
      <c r="L40" s="76">
        <f t="shared" si="15"/>
        <v>4310.0640000000003</v>
      </c>
      <c r="M40" s="77">
        <v>2400</v>
      </c>
      <c r="N40" s="101">
        <f>H40*1.1</f>
        <v>13.200000000000001</v>
      </c>
      <c r="O40" s="75">
        <v>845</v>
      </c>
      <c r="P40" s="78">
        <f t="shared" ref="P40:P53" si="16">+O40*M40/1000</f>
        <v>2028</v>
      </c>
    </row>
    <row r="41" spans="1:16" x14ac:dyDescent="0.25">
      <c r="A41" s="72">
        <v>4</v>
      </c>
      <c r="B41" s="79" t="s">
        <v>733</v>
      </c>
      <c r="C41" s="74" t="s">
        <v>202</v>
      </c>
      <c r="D41" s="82" t="s">
        <v>713</v>
      </c>
      <c r="E41" s="74">
        <v>1.5</v>
      </c>
      <c r="F41" s="74">
        <v>1.5</v>
      </c>
      <c r="G41" s="74">
        <v>1</v>
      </c>
      <c r="H41" s="74">
        <v>12</v>
      </c>
      <c r="I41" s="100">
        <v>3960</v>
      </c>
      <c r="J41" s="75">
        <f t="shared" si="14"/>
        <v>475.2</v>
      </c>
      <c r="K41" s="75">
        <v>6500</v>
      </c>
      <c r="L41" s="76">
        <f t="shared" si="15"/>
        <v>3088.8</v>
      </c>
      <c r="M41" s="77">
        <v>2400</v>
      </c>
      <c r="N41" s="101">
        <f t="shared" ref="N41:N53" si="17">H41*1.1</f>
        <v>13.200000000000001</v>
      </c>
      <c r="O41" s="75">
        <v>900</v>
      </c>
      <c r="P41" s="78">
        <f t="shared" si="16"/>
        <v>2160</v>
      </c>
    </row>
    <row r="42" spans="1:16" x14ac:dyDescent="0.25">
      <c r="A42" s="72">
        <v>5</v>
      </c>
      <c r="B42" s="79" t="s">
        <v>734</v>
      </c>
      <c r="C42" s="79" t="s">
        <v>206</v>
      </c>
      <c r="D42" s="82" t="s">
        <v>713</v>
      </c>
      <c r="E42" s="79">
        <v>1.5</v>
      </c>
      <c r="F42" s="79">
        <v>1.5</v>
      </c>
      <c r="G42" s="79">
        <v>1</v>
      </c>
      <c r="H42" s="74">
        <v>8.5</v>
      </c>
      <c r="I42" s="100">
        <v>3960</v>
      </c>
      <c r="J42" s="75">
        <f t="shared" si="14"/>
        <v>336.6</v>
      </c>
      <c r="K42" s="75">
        <v>6500</v>
      </c>
      <c r="L42" s="76">
        <f t="shared" si="15"/>
        <v>2187.9</v>
      </c>
      <c r="M42" s="77">
        <v>2400</v>
      </c>
      <c r="N42" s="101">
        <f t="shared" si="17"/>
        <v>9.3500000000000014</v>
      </c>
      <c r="O42" s="75">
        <v>600</v>
      </c>
      <c r="P42" s="78">
        <f t="shared" si="16"/>
        <v>1440</v>
      </c>
    </row>
    <row r="43" spans="1:16" x14ac:dyDescent="0.25">
      <c r="A43" s="72">
        <f t="shared" ref="A43:A53" si="18">+A42+1</f>
        <v>6</v>
      </c>
      <c r="B43" s="79" t="s">
        <v>735</v>
      </c>
      <c r="C43" s="79"/>
      <c r="D43" s="82" t="s">
        <v>713</v>
      </c>
      <c r="E43" s="79">
        <v>0</v>
      </c>
      <c r="F43" s="79">
        <v>0</v>
      </c>
      <c r="G43" s="79">
        <v>0</v>
      </c>
      <c r="H43" s="74">
        <v>0</v>
      </c>
      <c r="I43" s="100">
        <v>0</v>
      </c>
      <c r="J43" s="75">
        <f t="shared" si="14"/>
        <v>0</v>
      </c>
      <c r="K43" s="75">
        <v>0</v>
      </c>
      <c r="L43" s="76">
        <f t="shared" si="15"/>
        <v>0</v>
      </c>
      <c r="M43" s="77">
        <v>0</v>
      </c>
      <c r="N43" s="101">
        <f t="shared" si="17"/>
        <v>0</v>
      </c>
      <c r="O43" s="75">
        <v>0</v>
      </c>
      <c r="P43" s="78">
        <f t="shared" si="16"/>
        <v>0</v>
      </c>
    </row>
    <row r="44" spans="1:16" x14ac:dyDescent="0.25">
      <c r="A44" s="72">
        <f t="shared" si="18"/>
        <v>7</v>
      </c>
      <c r="B44" s="79" t="s">
        <v>736</v>
      </c>
      <c r="C44" s="79" t="s">
        <v>206</v>
      </c>
      <c r="D44" s="82" t="s">
        <v>713</v>
      </c>
      <c r="E44" s="79">
        <v>1.5</v>
      </c>
      <c r="F44" s="94">
        <v>1.5</v>
      </c>
      <c r="G44" s="79">
        <v>1</v>
      </c>
      <c r="H44" s="74">
        <v>8.5</v>
      </c>
      <c r="I44" s="100">
        <v>3960</v>
      </c>
      <c r="J44" s="75">
        <f t="shared" si="14"/>
        <v>336.6</v>
      </c>
      <c r="K44" s="75">
        <v>6500</v>
      </c>
      <c r="L44" s="76">
        <f t="shared" si="15"/>
        <v>2187.9</v>
      </c>
      <c r="M44" s="77">
        <v>2400</v>
      </c>
      <c r="N44" s="101">
        <f t="shared" si="17"/>
        <v>9.3500000000000014</v>
      </c>
      <c r="O44" s="75">
        <v>1735</v>
      </c>
      <c r="P44" s="78">
        <f t="shared" si="16"/>
        <v>4164</v>
      </c>
    </row>
    <row r="45" spans="1:16" x14ac:dyDescent="0.25">
      <c r="A45" s="72">
        <f t="shared" si="18"/>
        <v>8</v>
      </c>
      <c r="B45" s="79" t="s">
        <v>737</v>
      </c>
      <c r="C45" s="79"/>
      <c r="D45" s="82" t="s">
        <v>713</v>
      </c>
      <c r="E45" s="79">
        <v>0</v>
      </c>
      <c r="F45" s="79">
        <v>0</v>
      </c>
      <c r="G45" s="79">
        <v>0</v>
      </c>
      <c r="H45" s="74">
        <v>0</v>
      </c>
      <c r="I45" s="100">
        <v>0</v>
      </c>
      <c r="J45" s="75">
        <f t="shared" si="14"/>
        <v>0</v>
      </c>
      <c r="K45" s="75">
        <v>0</v>
      </c>
      <c r="L45" s="76">
        <f t="shared" si="15"/>
        <v>0</v>
      </c>
      <c r="M45" s="77">
        <v>0</v>
      </c>
      <c r="N45" s="101">
        <f t="shared" si="17"/>
        <v>0</v>
      </c>
      <c r="O45" s="75">
        <v>605</v>
      </c>
      <c r="P45" s="78">
        <f t="shared" si="16"/>
        <v>0</v>
      </c>
    </row>
    <row r="46" spans="1:16" x14ac:dyDescent="0.25">
      <c r="A46" s="72">
        <f t="shared" si="18"/>
        <v>9</v>
      </c>
      <c r="B46" s="79" t="s">
        <v>738</v>
      </c>
      <c r="C46" s="79" t="s">
        <v>211</v>
      </c>
      <c r="D46" s="82" t="s">
        <v>713</v>
      </c>
      <c r="E46" s="79">
        <v>1.5</v>
      </c>
      <c r="F46" s="79">
        <v>1.6</v>
      </c>
      <c r="G46" s="79">
        <v>1</v>
      </c>
      <c r="H46" s="74">
        <v>12</v>
      </c>
      <c r="I46" s="100">
        <v>3960</v>
      </c>
      <c r="J46" s="75">
        <f t="shared" si="14"/>
        <v>475.2</v>
      </c>
      <c r="K46" s="75">
        <v>6500</v>
      </c>
      <c r="L46" s="76">
        <f t="shared" si="15"/>
        <v>3088.8</v>
      </c>
      <c r="M46" s="77">
        <v>2400</v>
      </c>
      <c r="N46" s="101">
        <f t="shared" si="17"/>
        <v>13.200000000000001</v>
      </c>
      <c r="O46" s="75">
        <v>661</v>
      </c>
      <c r="P46" s="78">
        <f t="shared" si="16"/>
        <v>1586.4</v>
      </c>
    </row>
    <row r="47" spans="1:16" x14ac:dyDescent="0.25">
      <c r="A47" s="72">
        <f t="shared" si="18"/>
        <v>10</v>
      </c>
      <c r="B47" s="79" t="s">
        <v>739</v>
      </c>
      <c r="C47" s="79" t="s">
        <v>206</v>
      </c>
      <c r="D47" s="82" t="s">
        <v>713</v>
      </c>
      <c r="E47" s="79">
        <v>1.5</v>
      </c>
      <c r="F47" s="79">
        <v>1.5</v>
      </c>
      <c r="G47" s="79">
        <v>1</v>
      </c>
      <c r="H47" s="74">
        <v>8.5</v>
      </c>
      <c r="I47" s="100">
        <v>3960</v>
      </c>
      <c r="J47" s="75">
        <f t="shared" si="14"/>
        <v>336.6</v>
      </c>
      <c r="K47" s="75">
        <v>6500</v>
      </c>
      <c r="L47" s="76">
        <f t="shared" si="15"/>
        <v>2187.9</v>
      </c>
      <c r="M47" s="77">
        <v>2400</v>
      </c>
      <c r="N47" s="101">
        <f t="shared" si="17"/>
        <v>9.3500000000000014</v>
      </c>
      <c r="O47" s="75">
        <v>835</v>
      </c>
      <c r="P47" s="78">
        <f t="shared" si="16"/>
        <v>2004</v>
      </c>
    </row>
    <row r="48" spans="1:16" x14ac:dyDescent="0.25">
      <c r="A48" s="72">
        <f t="shared" si="18"/>
        <v>11</v>
      </c>
      <c r="B48" s="79" t="s">
        <v>740</v>
      </c>
      <c r="C48" s="79" t="s">
        <v>206</v>
      </c>
      <c r="D48" s="82" t="s">
        <v>713</v>
      </c>
      <c r="E48" s="79">
        <v>1.5</v>
      </c>
      <c r="F48" s="79">
        <v>1.6</v>
      </c>
      <c r="G48" s="79">
        <v>1</v>
      </c>
      <c r="H48" s="74">
        <v>8.5</v>
      </c>
      <c r="I48" s="100">
        <v>3960</v>
      </c>
      <c r="J48" s="75">
        <f t="shared" si="14"/>
        <v>336.6</v>
      </c>
      <c r="K48" s="75">
        <v>6500</v>
      </c>
      <c r="L48" s="76">
        <f t="shared" si="15"/>
        <v>2187.9</v>
      </c>
      <c r="M48" s="77">
        <v>2400</v>
      </c>
      <c r="N48" s="101">
        <f t="shared" si="17"/>
        <v>9.3500000000000014</v>
      </c>
      <c r="O48" s="75">
        <v>1034</v>
      </c>
      <c r="P48" s="78">
        <f t="shared" si="16"/>
        <v>2481.6</v>
      </c>
    </row>
    <row r="49" spans="1:16" x14ac:dyDescent="0.25">
      <c r="A49" s="72">
        <f t="shared" si="18"/>
        <v>12</v>
      </c>
      <c r="B49" s="79" t="s">
        <v>741</v>
      </c>
      <c r="C49" s="79" t="s">
        <v>215</v>
      </c>
      <c r="D49" s="82" t="s">
        <v>713</v>
      </c>
      <c r="E49" s="79">
        <v>1.5</v>
      </c>
      <c r="F49" s="79">
        <v>1.5</v>
      </c>
      <c r="G49" s="79">
        <v>1</v>
      </c>
      <c r="H49" s="74">
        <v>8.5</v>
      </c>
      <c r="I49" s="100">
        <v>3960</v>
      </c>
      <c r="J49" s="75">
        <f t="shared" si="14"/>
        <v>336.6</v>
      </c>
      <c r="K49" s="75">
        <v>6500</v>
      </c>
      <c r="L49" s="76">
        <f t="shared" si="15"/>
        <v>2187.9</v>
      </c>
      <c r="M49" s="77">
        <v>2400</v>
      </c>
      <c r="N49" s="101">
        <f t="shared" si="17"/>
        <v>9.3500000000000014</v>
      </c>
      <c r="O49" s="75">
        <v>0</v>
      </c>
      <c r="P49" s="78">
        <f t="shared" si="16"/>
        <v>0</v>
      </c>
    </row>
    <row r="50" spans="1:16" x14ac:dyDescent="0.25">
      <c r="A50" s="72">
        <f t="shared" si="18"/>
        <v>13</v>
      </c>
      <c r="B50" s="79" t="s">
        <v>742</v>
      </c>
      <c r="C50" s="79" t="s">
        <v>206</v>
      </c>
      <c r="D50" s="82" t="s">
        <v>713</v>
      </c>
      <c r="E50" s="79">
        <v>1.5</v>
      </c>
      <c r="F50" s="79">
        <v>1.5</v>
      </c>
      <c r="G50" s="79">
        <v>1</v>
      </c>
      <c r="H50" s="74">
        <v>8.5</v>
      </c>
      <c r="I50" s="100">
        <v>3960</v>
      </c>
      <c r="J50" s="75">
        <f t="shared" si="14"/>
        <v>336.6</v>
      </c>
      <c r="K50" s="75">
        <v>6500</v>
      </c>
      <c r="L50" s="76">
        <f t="shared" si="15"/>
        <v>2187.9</v>
      </c>
      <c r="M50" s="77">
        <v>2400</v>
      </c>
      <c r="N50" s="101">
        <f t="shared" si="17"/>
        <v>9.3500000000000014</v>
      </c>
      <c r="O50" s="75">
        <v>630</v>
      </c>
      <c r="P50" s="78">
        <f t="shared" si="16"/>
        <v>1512</v>
      </c>
    </row>
    <row r="51" spans="1:16" x14ac:dyDescent="0.25">
      <c r="A51" s="72">
        <f t="shared" si="18"/>
        <v>14</v>
      </c>
      <c r="B51" s="79" t="s">
        <v>743</v>
      </c>
      <c r="C51" s="79" t="s">
        <v>206</v>
      </c>
      <c r="D51" s="82" t="s">
        <v>713</v>
      </c>
      <c r="E51" s="79">
        <v>1.5</v>
      </c>
      <c r="F51" s="79">
        <v>1.5</v>
      </c>
      <c r="G51" s="79">
        <v>1</v>
      </c>
      <c r="H51" s="74">
        <v>8.5</v>
      </c>
      <c r="I51" s="100">
        <v>3960</v>
      </c>
      <c r="J51" s="75">
        <f t="shared" si="14"/>
        <v>336.6</v>
      </c>
      <c r="K51" s="75">
        <v>6500</v>
      </c>
      <c r="L51" s="76">
        <f t="shared" si="15"/>
        <v>2187.9</v>
      </c>
      <c r="M51" s="77">
        <v>2400</v>
      </c>
      <c r="N51" s="101">
        <f t="shared" si="17"/>
        <v>9.3500000000000014</v>
      </c>
      <c r="O51" s="75">
        <v>575.9</v>
      </c>
      <c r="P51" s="78">
        <f t="shared" si="16"/>
        <v>1382.16</v>
      </c>
    </row>
    <row r="52" spans="1:16" x14ac:dyDescent="0.25">
      <c r="A52" s="72">
        <f t="shared" si="18"/>
        <v>15</v>
      </c>
      <c r="B52" s="79" t="s">
        <v>744</v>
      </c>
      <c r="C52" s="79" t="s">
        <v>206</v>
      </c>
      <c r="D52" s="82" t="s">
        <v>713</v>
      </c>
      <c r="E52" s="79">
        <v>1.5</v>
      </c>
      <c r="F52" s="79">
        <v>1.6</v>
      </c>
      <c r="G52" s="79">
        <v>1</v>
      </c>
      <c r="H52" s="74">
        <v>8.5</v>
      </c>
      <c r="I52" s="100">
        <v>3960</v>
      </c>
      <c r="J52" s="75">
        <f t="shared" si="14"/>
        <v>336.6</v>
      </c>
      <c r="K52" s="75">
        <v>6500</v>
      </c>
      <c r="L52" s="76">
        <f t="shared" si="15"/>
        <v>2187.9</v>
      </c>
      <c r="M52" s="77">
        <v>2400</v>
      </c>
      <c r="N52" s="101">
        <f t="shared" si="17"/>
        <v>9.3500000000000014</v>
      </c>
      <c r="O52" s="75">
        <v>1193</v>
      </c>
      <c r="P52" s="78">
        <f t="shared" si="16"/>
        <v>2863.2</v>
      </c>
    </row>
    <row r="53" spans="1:16" ht="15.75" thickBot="1" x14ac:dyDescent="0.3">
      <c r="A53" s="102">
        <f t="shared" si="18"/>
        <v>16</v>
      </c>
      <c r="B53" s="103" t="s">
        <v>745</v>
      </c>
      <c r="C53" s="103" t="s">
        <v>206</v>
      </c>
      <c r="D53" s="82" t="s">
        <v>713</v>
      </c>
      <c r="E53" s="103">
        <v>1.5</v>
      </c>
      <c r="F53" s="103">
        <v>1.5</v>
      </c>
      <c r="G53" s="103">
        <v>1</v>
      </c>
      <c r="H53" s="104">
        <v>8.5</v>
      </c>
      <c r="I53" s="105">
        <v>3960</v>
      </c>
      <c r="J53" s="106">
        <f t="shared" si="14"/>
        <v>336.6</v>
      </c>
      <c r="K53" s="106">
        <v>6500</v>
      </c>
      <c r="L53" s="107">
        <f t="shared" si="15"/>
        <v>2187.9</v>
      </c>
      <c r="M53" s="108">
        <v>2400</v>
      </c>
      <c r="N53" s="109">
        <f t="shared" si="17"/>
        <v>9.3500000000000014</v>
      </c>
      <c r="O53" s="106">
        <v>1320</v>
      </c>
      <c r="P53" s="110">
        <f t="shared" si="16"/>
        <v>3168</v>
      </c>
    </row>
    <row r="54" spans="1:16" ht="15.75" thickBot="1" x14ac:dyDescent="0.3">
      <c r="A54" s="226" t="s">
        <v>220</v>
      </c>
      <c r="B54" s="227"/>
      <c r="C54" s="111" t="s">
        <v>89</v>
      </c>
      <c r="D54" s="111" t="s">
        <v>163</v>
      </c>
      <c r="E54" s="111" t="s">
        <v>163</v>
      </c>
      <c r="F54" s="111" t="s">
        <v>163</v>
      </c>
      <c r="G54" s="111">
        <f>SUM(G55:G70)</f>
        <v>16</v>
      </c>
      <c r="H54" s="111" t="s">
        <v>163</v>
      </c>
      <c r="I54" s="112">
        <f t="shared" ref="I54:N54" si="19">SUM(I55:I70)</f>
        <v>99330</v>
      </c>
      <c r="J54" s="112">
        <f t="shared" si="19"/>
        <v>2286.9</v>
      </c>
      <c r="K54" s="112">
        <f t="shared" si="19"/>
        <v>16359.8</v>
      </c>
      <c r="L54" s="112">
        <f t="shared" si="19"/>
        <v>18706.613310000001</v>
      </c>
      <c r="M54" s="112">
        <f t="shared" si="19"/>
        <v>35000</v>
      </c>
      <c r="N54" s="112">
        <f t="shared" si="19"/>
        <v>126</v>
      </c>
      <c r="O54" s="112">
        <f>+SUM(O55:O70)</f>
        <v>7746.199999999998</v>
      </c>
      <c r="P54" s="113">
        <f>+SUM(P55:P70)</f>
        <v>19365.5</v>
      </c>
    </row>
    <row r="55" spans="1:16" ht="28.5" x14ac:dyDescent="0.25">
      <c r="A55" s="88">
        <v>1</v>
      </c>
      <c r="B55" s="228" t="s">
        <v>746</v>
      </c>
      <c r="C55" s="114" t="s">
        <v>222</v>
      </c>
      <c r="D55" s="89" t="s">
        <v>715</v>
      </c>
      <c r="E55" s="89">
        <v>1.5</v>
      </c>
      <c r="F55" s="89">
        <v>2.75</v>
      </c>
      <c r="G55" s="89">
        <v>1</v>
      </c>
      <c r="H55" s="89">
        <v>25</v>
      </c>
      <c r="I55" s="90">
        <v>6930</v>
      </c>
      <c r="J55" s="90">
        <f t="shared" ref="J55:J56" si="20">+I55*H55/100</f>
        <v>1732.5</v>
      </c>
      <c r="K55" s="90">
        <v>8179.9</v>
      </c>
      <c r="L55" s="91">
        <f>J55*K55/1000</f>
        <v>14171.676750000001</v>
      </c>
      <c r="M55" s="92">
        <v>0</v>
      </c>
      <c r="N55" s="92">
        <v>0</v>
      </c>
      <c r="O55" s="90">
        <f>+M55*N55/100</f>
        <v>0</v>
      </c>
      <c r="P55" s="93">
        <f>+O55*M55/1000</f>
        <v>0</v>
      </c>
    </row>
    <row r="56" spans="1:16" x14ac:dyDescent="0.25">
      <c r="A56" s="72">
        <f>+A55+1</f>
        <v>2</v>
      </c>
      <c r="B56" s="229"/>
      <c r="C56" s="115" t="s">
        <v>223</v>
      </c>
      <c r="D56" s="82" t="s">
        <v>713</v>
      </c>
      <c r="E56" s="74">
        <v>1.5</v>
      </c>
      <c r="F56" s="74">
        <v>1.5</v>
      </c>
      <c r="G56" s="74">
        <v>1</v>
      </c>
      <c r="H56" s="74">
        <v>9</v>
      </c>
      <c r="I56" s="75">
        <v>6160</v>
      </c>
      <c r="J56" s="75">
        <f t="shared" si="20"/>
        <v>554.4</v>
      </c>
      <c r="K56" s="75">
        <v>8179.9</v>
      </c>
      <c r="L56" s="76">
        <f t="shared" ref="L56:L70" si="21">J56*K56/1000</f>
        <v>4534.9365599999992</v>
      </c>
      <c r="M56" s="77">
        <v>0</v>
      </c>
      <c r="N56" s="77">
        <v>0</v>
      </c>
      <c r="O56" s="75">
        <f>+M56*N56/100</f>
        <v>0</v>
      </c>
      <c r="P56" s="78">
        <f>+O56*M56/1000</f>
        <v>0</v>
      </c>
    </row>
    <row r="57" spans="1:16" x14ac:dyDescent="0.25">
      <c r="A57" s="72">
        <f t="shared" ref="A57:A70" si="22">+A56+1</f>
        <v>3</v>
      </c>
      <c r="B57" s="229"/>
      <c r="C57" s="115" t="s">
        <v>223</v>
      </c>
      <c r="D57" s="82" t="s">
        <v>713</v>
      </c>
      <c r="E57" s="74">
        <v>1.5</v>
      </c>
      <c r="F57" s="74">
        <v>1.5</v>
      </c>
      <c r="G57" s="74">
        <v>1</v>
      </c>
      <c r="H57" s="74">
        <v>9</v>
      </c>
      <c r="I57" s="75">
        <v>6160</v>
      </c>
      <c r="J57" s="75">
        <v>0</v>
      </c>
      <c r="K57" s="75">
        <v>0</v>
      </c>
      <c r="L57" s="76">
        <f t="shared" si="21"/>
        <v>0</v>
      </c>
      <c r="M57" s="77">
        <v>2500</v>
      </c>
      <c r="N57" s="77">
        <v>9</v>
      </c>
      <c r="O57" s="77">
        <v>539</v>
      </c>
      <c r="P57" s="78">
        <f t="shared" ref="P57:P70" si="23">+O57*M57/1000</f>
        <v>1347.5</v>
      </c>
    </row>
    <row r="58" spans="1:16" x14ac:dyDescent="0.25">
      <c r="A58" s="72">
        <f t="shared" si="22"/>
        <v>4</v>
      </c>
      <c r="B58" s="79" t="s">
        <v>747</v>
      </c>
      <c r="C58" s="79" t="s">
        <v>186</v>
      </c>
      <c r="D58" s="82" t="s">
        <v>713</v>
      </c>
      <c r="E58" s="79">
        <v>1.5</v>
      </c>
      <c r="F58" s="74">
        <v>1.5</v>
      </c>
      <c r="G58" s="79">
        <v>1</v>
      </c>
      <c r="H58" s="74">
        <v>9</v>
      </c>
      <c r="I58" s="75">
        <v>6160</v>
      </c>
      <c r="J58" s="75">
        <v>0</v>
      </c>
      <c r="K58" s="75">
        <v>0</v>
      </c>
      <c r="L58" s="76">
        <f t="shared" si="21"/>
        <v>0</v>
      </c>
      <c r="M58" s="77">
        <v>2500</v>
      </c>
      <c r="N58" s="77">
        <v>9</v>
      </c>
      <c r="O58" s="116">
        <v>554.4</v>
      </c>
      <c r="P58" s="78">
        <f t="shared" si="23"/>
        <v>1386</v>
      </c>
    </row>
    <row r="59" spans="1:16" x14ac:dyDescent="0.25">
      <c r="A59" s="72">
        <f t="shared" si="22"/>
        <v>5</v>
      </c>
      <c r="B59" s="79" t="s">
        <v>748</v>
      </c>
      <c r="C59" s="79" t="s">
        <v>186</v>
      </c>
      <c r="D59" s="82" t="s">
        <v>713</v>
      </c>
      <c r="E59" s="79">
        <v>1.5</v>
      </c>
      <c r="F59" s="74">
        <v>1.5</v>
      </c>
      <c r="G59" s="79">
        <v>1</v>
      </c>
      <c r="H59" s="74">
        <v>9</v>
      </c>
      <c r="I59" s="75">
        <v>6160</v>
      </c>
      <c r="J59" s="75">
        <v>0</v>
      </c>
      <c r="K59" s="75">
        <v>0</v>
      </c>
      <c r="L59" s="76">
        <f t="shared" si="21"/>
        <v>0</v>
      </c>
      <c r="M59" s="77">
        <v>2500</v>
      </c>
      <c r="N59" s="77">
        <v>9</v>
      </c>
      <c r="O59" s="116">
        <v>554.4</v>
      </c>
      <c r="P59" s="78">
        <f t="shared" si="23"/>
        <v>1386</v>
      </c>
    </row>
    <row r="60" spans="1:16" x14ac:dyDescent="0.25">
      <c r="A60" s="72">
        <f t="shared" si="22"/>
        <v>6</v>
      </c>
      <c r="B60" s="79" t="s">
        <v>749</v>
      </c>
      <c r="C60" s="79" t="s">
        <v>186</v>
      </c>
      <c r="D60" s="82" t="s">
        <v>713</v>
      </c>
      <c r="E60" s="79">
        <v>1.5</v>
      </c>
      <c r="F60" s="74">
        <v>1.5</v>
      </c>
      <c r="G60" s="79">
        <v>1</v>
      </c>
      <c r="H60" s="74">
        <v>9</v>
      </c>
      <c r="I60" s="75">
        <v>6160</v>
      </c>
      <c r="J60" s="75">
        <v>0</v>
      </c>
      <c r="K60" s="75">
        <v>0</v>
      </c>
      <c r="L60" s="76">
        <f t="shared" si="21"/>
        <v>0</v>
      </c>
      <c r="M60" s="77">
        <v>2500</v>
      </c>
      <c r="N60" s="77">
        <v>9</v>
      </c>
      <c r="O60" s="116">
        <v>554.4</v>
      </c>
      <c r="P60" s="78">
        <f t="shared" si="23"/>
        <v>1386</v>
      </c>
    </row>
    <row r="61" spans="1:16" x14ac:dyDescent="0.25">
      <c r="A61" s="72">
        <f t="shared" si="22"/>
        <v>7</v>
      </c>
      <c r="B61" s="79" t="s">
        <v>750</v>
      </c>
      <c r="C61" s="79" t="s">
        <v>186</v>
      </c>
      <c r="D61" s="82" t="s">
        <v>713</v>
      </c>
      <c r="E61" s="79">
        <v>1.5</v>
      </c>
      <c r="F61" s="74">
        <v>1.5</v>
      </c>
      <c r="G61" s="79">
        <v>1</v>
      </c>
      <c r="H61" s="74">
        <v>9</v>
      </c>
      <c r="I61" s="75">
        <v>6160</v>
      </c>
      <c r="J61" s="75">
        <v>0</v>
      </c>
      <c r="K61" s="75">
        <v>0</v>
      </c>
      <c r="L61" s="76">
        <f t="shared" si="21"/>
        <v>0</v>
      </c>
      <c r="M61" s="77">
        <v>2500</v>
      </c>
      <c r="N61" s="77">
        <v>9</v>
      </c>
      <c r="O61" s="116">
        <v>554.4</v>
      </c>
      <c r="P61" s="78">
        <f t="shared" si="23"/>
        <v>1386</v>
      </c>
    </row>
    <row r="62" spans="1:16" x14ac:dyDescent="0.25">
      <c r="A62" s="72">
        <f t="shared" si="22"/>
        <v>8</v>
      </c>
      <c r="B62" s="79" t="s">
        <v>751</v>
      </c>
      <c r="C62" s="79" t="s">
        <v>186</v>
      </c>
      <c r="D62" s="82" t="s">
        <v>713</v>
      </c>
      <c r="E62" s="79">
        <v>1.5</v>
      </c>
      <c r="F62" s="74">
        <v>1.5</v>
      </c>
      <c r="G62" s="79">
        <v>1</v>
      </c>
      <c r="H62" s="74">
        <v>9</v>
      </c>
      <c r="I62" s="75">
        <v>6160</v>
      </c>
      <c r="J62" s="75">
        <v>0</v>
      </c>
      <c r="K62" s="75">
        <v>0</v>
      </c>
      <c r="L62" s="76">
        <f t="shared" si="21"/>
        <v>0</v>
      </c>
      <c r="M62" s="77">
        <v>2500</v>
      </c>
      <c r="N62" s="77">
        <v>9</v>
      </c>
      <c r="O62" s="116">
        <v>554.4</v>
      </c>
      <c r="P62" s="78">
        <f t="shared" si="23"/>
        <v>1386</v>
      </c>
    </row>
    <row r="63" spans="1:16" x14ac:dyDescent="0.25">
      <c r="A63" s="72">
        <f t="shared" si="22"/>
        <v>9</v>
      </c>
      <c r="B63" s="79" t="s">
        <v>752</v>
      </c>
      <c r="C63" s="79" t="s">
        <v>186</v>
      </c>
      <c r="D63" s="82" t="s">
        <v>713</v>
      </c>
      <c r="E63" s="79">
        <v>1.5</v>
      </c>
      <c r="F63" s="74">
        <v>1.5</v>
      </c>
      <c r="G63" s="79">
        <v>1</v>
      </c>
      <c r="H63" s="74">
        <v>9</v>
      </c>
      <c r="I63" s="75">
        <v>6160</v>
      </c>
      <c r="J63" s="75">
        <v>0</v>
      </c>
      <c r="K63" s="75">
        <v>0</v>
      </c>
      <c r="L63" s="76">
        <f t="shared" si="21"/>
        <v>0</v>
      </c>
      <c r="M63" s="77">
        <v>2500</v>
      </c>
      <c r="N63" s="77">
        <v>9</v>
      </c>
      <c r="O63" s="116">
        <v>554.4</v>
      </c>
      <c r="P63" s="78">
        <f t="shared" si="23"/>
        <v>1386</v>
      </c>
    </row>
    <row r="64" spans="1:16" x14ac:dyDescent="0.25">
      <c r="A64" s="72">
        <f t="shared" si="22"/>
        <v>10</v>
      </c>
      <c r="B64" s="79" t="s">
        <v>753</v>
      </c>
      <c r="C64" s="79" t="s">
        <v>186</v>
      </c>
      <c r="D64" s="82" t="s">
        <v>713</v>
      </c>
      <c r="E64" s="79">
        <v>1.5</v>
      </c>
      <c r="F64" s="74">
        <v>1.5</v>
      </c>
      <c r="G64" s="79">
        <v>1</v>
      </c>
      <c r="H64" s="74">
        <v>9</v>
      </c>
      <c r="I64" s="75">
        <v>6160</v>
      </c>
      <c r="J64" s="75">
        <v>0</v>
      </c>
      <c r="K64" s="75">
        <v>0</v>
      </c>
      <c r="L64" s="76">
        <f t="shared" si="21"/>
        <v>0</v>
      </c>
      <c r="M64" s="77">
        <v>2500</v>
      </c>
      <c r="N64" s="77">
        <v>9</v>
      </c>
      <c r="O64" s="116">
        <v>554.4</v>
      </c>
      <c r="P64" s="78">
        <f t="shared" si="23"/>
        <v>1386</v>
      </c>
    </row>
    <row r="65" spans="1:16" x14ac:dyDescent="0.25">
      <c r="A65" s="72">
        <f t="shared" si="22"/>
        <v>11</v>
      </c>
      <c r="B65" s="79" t="s">
        <v>754</v>
      </c>
      <c r="C65" s="79" t="s">
        <v>186</v>
      </c>
      <c r="D65" s="82" t="s">
        <v>713</v>
      </c>
      <c r="E65" s="79">
        <v>1.5</v>
      </c>
      <c r="F65" s="74">
        <v>1.5</v>
      </c>
      <c r="G65" s="79">
        <v>1</v>
      </c>
      <c r="H65" s="74">
        <v>9</v>
      </c>
      <c r="I65" s="75">
        <v>6160</v>
      </c>
      <c r="J65" s="75">
        <v>0</v>
      </c>
      <c r="K65" s="75">
        <v>0</v>
      </c>
      <c r="L65" s="76">
        <f t="shared" si="21"/>
        <v>0</v>
      </c>
      <c r="M65" s="77">
        <v>2500</v>
      </c>
      <c r="N65" s="77">
        <v>9</v>
      </c>
      <c r="O65" s="116">
        <v>554.4</v>
      </c>
      <c r="P65" s="78">
        <f t="shared" si="23"/>
        <v>1386</v>
      </c>
    </row>
    <row r="66" spans="1:16" x14ac:dyDescent="0.25">
      <c r="A66" s="72">
        <f t="shared" si="22"/>
        <v>12</v>
      </c>
      <c r="B66" s="79" t="s">
        <v>755</v>
      </c>
      <c r="C66" s="79" t="s">
        <v>186</v>
      </c>
      <c r="D66" s="82" t="s">
        <v>713</v>
      </c>
      <c r="E66" s="79">
        <v>1.5</v>
      </c>
      <c r="F66" s="74">
        <v>1.5</v>
      </c>
      <c r="G66" s="79">
        <v>1</v>
      </c>
      <c r="H66" s="74">
        <v>9</v>
      </c>
      <c r="I66" s="75">
        <v>6160</v>
      </c>
      <c r="J66" s="75">
        <v>0</v>
      </c>
      <c r="K66" s="75">
        <v>0</v>
      </c>
      <c r="L66" s="76">
        <f t="shared" si="21"/>
        <v>0</v>
      </c>
      <c r="M66" s="77">
        <v>2500</v>
      </c>
      <c r="N66" s="77">
        <v>9</v>
      </c>
      <c r="O66" s="116">
        <v>554.4</v>
      </c>
      <c r="P66" s="78">
        <f t="shared" si="23"/>
        <v>1386</v>
      </c>
    </row>
    <row r="67" spans="1:16" x14ac:dyDescent="0.25">
      <c r="A67" s="72">
        <f t="shared" si="22"/>
        <v>13</v>
      </c>
      <c r="B67" s="79" t="s">
        <v>756</v>
      </c>
      <c r="C67" s="79" t="s">
        <v>186</v>
      </c>
      <c r="D67" s="82" t="s">
        <v>713</v>
      </c>
      <c r="E67" s="79">
        <v>1.5</v>
      </c>
      <c r="F67" s="74">
        <v>1.5</v>
      </c>
      <c r="G67" s="79">
        <v>1</v>
      </c>
      <c r="H67" s="74">
        <v>9</v>
      </c>
      <c r="I67" s="75">
        <v>6160</v>
      </c>
      <c r="J67" s="75">
        <v>0</v>
      </c>
      <c r="K67" s="75">
        <v>0</v>
      </c>
      <c r="L67" s="76">
        <f t="shared" si="21"/>
        <v>0</v>
      </c>
      <c r="M67" s="77">
        <v>2500</v>
      </c>
      <c r="N67" s="77">
        <v>9</v>
      </c>
      <c r="O67" s="116">
        <v>554.4</v>
      </c>
      <c r="P67" s="78">
        <f t="shared" si="23"/>
        <v>1386</v>
      </c>
    </row>
    <row r="68" spans="1:16" x14ac:dyDescent="0.25">
      <c r="A68" s="72">
        <f t="shared" si="22"/>
        <v>14</v>
      </c>
      <c r="B68" s="79" t="s">
        <v>757</v>
      </c>
      <c r="C68" s="79" t="s">
        <v>186</v>
      </c>
      <c r="D68" s="82" t="s">
        <v>713</v>
      </c>
      <c r="E68" s="79">
        <v>1.5</v>
      </c>
      <c r="F68" s="74">
        <v>1.5</v>
      </c>
      <c r="G68" s="79">
        <v>1</v>
      </c>
      <c r="H68" s="74">
        <v>9</v>
      </c>
      <c r="I68" s="75">
        <v>6160</v>
      </c>
      <c r="J68" s="75">
        <v>0</v>
      </c>
      <c r="K68" s="75">
        <v>0</v>
      </c>
      <c r="L68" s="76">
        <f t="shared" si="21"/>
        <v>0</v>
      </c>
      <c r="M68" s="77">
        <v>2500</v>
      </c>
      <c r="N68" s="77">
        <v>9</v>
      </c>
      <c r="O68" s="116">
        <v>554.4</v>
      </c>
      <c r="P68" s="78">
        <f t="shared" si="23"/>
        <v>1386</v>
      </c>
    </row>
    <row r="69" spans="1:16" x14ac:dyDescent="0.25">
      <c r="A69" s="72">
        <f t="shared" si="22"/>
        <v>15</v>
      </c>
      <c r="B69" s="79" t="s">
        <v>758</v>
      </c>
      <c r="C69" s="79" t="s">
        <v>186</v>
      </c>
      <c r="D69" s="82" t="s">
        <v>713</v>
      </c>
      <c r="E69" s="79">
        <v>1.5</v>
      </c>
      <c r="F69" s="74">
        <v>1.5</v>
      </c>
      <c r="G69" s="79">
        <v>1</v>
      </c>
      <c r="H69" s="74">
        <v>9</v>
      </c>
      <c r="I69" s="75">
        <v>6160</v>
      </c>
      <c r="J69" s="75">
        <v>0</v>
      </c>
      <c r="K69" s="75">
        <v>0</v>
      </c>
      <c r="L69" s="76">
        <f t="shared" si="21"/>
        <v>0</v>
      </c>
      <c r="M69" s="77">
        <v>2500</v>
      </c>
      <c r="N69" s="77">
        <v>9</v>
      </c>
      <c r="O69" s="116">
        <v>554.4</v>
      </c>
      <c r="P69" s="78">
        <f t="shared" si="23"/>
        <v>1386</v>
      </c>
    </row>
    <row r="70" spans="1:16" ht="15.75" thickBot="1" x14ac:dyDescent="0.3">
      <c r="A70" s="80">
        <f t="shared" si="22"/>
        <v>16</v>
      </c>
      <c r="B70" s="82" t="s">
        <v>759</v>
      </c>
      <c r="C70" s="82" t="s">
        <v>186</v>
      </c>
      <c r="D70" s="82" t="s">
        <v>713</v>
      </c>
      <c r="E70" s="82">
        <v>1.5</v>
      </c>
      <c r="F70" s="83">
        <v>1.5</v>
      </c>
      <c r="G70" s="82">
        <v>1</v>
      </c>
      <c r="H70" s="83">
        <v>9</v>
      </c>
      <c r="I70" s="84">
        <v>6160</v>
      </c>
      <c r="J70" s="84">
        <v>0</v>
      </c>
      <c r="K70" s="84">
        <v>0</v>
      </c>
      <c r="L70" s="85">
        <f t="shared" si="21"/>
        <v>0</v>
      </c>
      <c r="M70" s="86">
        <v>2500</v>
      </c>
      <c r="N70" s="86">
        <v>9</v>
      </c>
      <c r="O70" s="117">
        <v>554.4</v>
      </c>
      <c r="P70" s="87">
        <f t="shared" si="23"/>
        <v>1386</v>
      </c>
    </row>
    <row r="71" spans="1:16" ht="15.75" thickBot="1" x14ac:dyDescent="0.3">
      <c r="A71" s="226" t="s">
        <v>237</v>
      </c>
      <c r="B71" s="227"/>
      <c r="C71" s="57" t="s">
        <v>89</v>
      </c>
      <c r="D71" s="57" t="s">
        <v>163</v>
      </c>
      <c r="E71" s="57" t="s">
        <v>163</v>
      </c>
      <c r="F71" s="57" t="s">
        <v>163</v>
      </c>
      <c r="G71" s="57">
        <f>SUM(G72:G89)</f>
        <v>18</v>
      </c>
      <c r="H71" s="57" t="s">
        <v>163</v>
      </c>
      <c r="I71" s="62">
        <f t="shared" ref="I71:N71" si="24">SUM(I72:I89)</f>
        <v>111650</v>
      </c>
      <c r="J71" s="62">
        <f t="shared" si="24"/>
        <v>1530</v>
      </c>
      <c r="K71" s="62">
        <f t="shared" si="24"/>
        <v>21371.4</v>
      </c>
      <c r="L71" s="62">
        <f t="shared" si="24"/>
        <v>16349.120999999999</v>
      </c>
      <c r="M71" s="62">
        <f t="shared" si="24"/>
        <v>38400</v>
      </c>
      <c r="N71" s="62">
        <f t="shared" si="24"/>
        <v>116.99999999999997</v>
      </c>
      <c r="O71" s="62">
        <f>SUM(O72:O89)</f>
        <v>2808.0000000000009</v>
      </c>
      <c r="P71" s="64">
        <f>SUM(P72:P89)</f>
        <v>6739.2</v>
      </c>
    </row>
    <row r="72" spans="1:16" x14ac:dyDescent="0.25">
      <c r="A72" s="88">
        <v>1</v>
      </c>
      <c r="B72" s="228" t="s">
        <v>760</v>
      </c>
      <c r="C72" s="89" t="s">
        <v>238</v>
      </c>
      <c r="D72" s="89" t="s">
        <v>715</v>
      </c>
      <c r="E72" s="89">
        <v>1.5</v>
      </c>
      <c r="F72" s="89">
        <v>2.4</v>
      </c>
      <c r="G72" s="89">
        <v>1</v>
      </c>
      <c r="H72" s="89">
        <v>12.8</v>
      </c>
      <c r="I72" s="90">
        <v>6930</v>
      </c>
      <c r="J72" s="90">
        <v>885</v>
      </c>
      <c r="K72" s="90">
        <v>10685.7</v>
      </c>
      <c r="L72" s="91">
        <f t="shared" ref="L72:L89" si="25">J72*K72/1000</f>
        <v>9456.8444999999992</v>
      </c>
      <c r="M72" s="92">
        <v>0</v>
      </c>
      <c r="N72" s="92">
        <v>0</v>
      </c>
      <c r="O72" s="90">
        <f>+M72*N72/100</f>
        <v>0</v>
      </c>
      <c r="P72" s="93">
        <f>+O72*M72/1000</f>
        <v>0</v>
      </c>
    </row>
    <row r="73" spans="1:16" x14ac:dyDescent="0.25">
      <c r="A73" s="72">
        <v>2</v>
      </c>
      <c r="B73" s="229"/>
      <c r="C73" s="74" t="s">
        <v>178</v>
      </c>
      <c r="D73" s="82" t="s">
        <v>713</v>
      </c>
      <c r="E73" s="74">
        <v>1.5</v>
      </c>
      <c r="F73" s="74">
        <v>1.5</v>
      </c>
      <c r="G73" s="74">
        <v>1</v>
      </c>
      <c r="H73" s="74">
        <v>9.6</v>
      </c>
      <c r="I73" s="75">
        <v>6160</v>
      </c>
      <c r="J73" s="75">
        <v>645</v>
      </c>
      <c r="K73" s="75">
        <v>10685.7</v>
      </c>
      <c r="L73" s="76">
        <f t="shared" si="25"/>
        <v>6892.2765000000009</v>
      </c>
      <c r="M73" s="77">
        <v>0</v>
      </c>
      <c r="N73" s="77">
        <v>0</v>
      </c>
      <c r="O73" s="75">
        <f>+M73*N73/100</f>
        <v>0</v>
      </c>
      <c r="P73" s="78">
        <f>+O73*M73/1000</f>
        <v>0</v>
      </c>
    </row>
    <row r="74" spans="1:16" x14ac:dyDescent="0.25">
      <c r="A74" s="72">
        <v>3</v>
      </c>
      <c r="B74" s="229"/>
      <c r="C74" s="74" t="s">
        <v>178</v>
      </c>
      <c r="D74" s="82" t="s">
        <v>713</v>
      </c>
      <c r="E74" s="74">
        <v>1.5</v>
      </c>
      <c r="F74" s="74">
        <v>1.5</v>
      </c>
      <c r="G74" s="74">
        <v>1</v>
      </c>
      <c r="H74" s="74"/>
      <c r="I74" s="75">
        <v>6160</v>
      </c>
      <c r="J74" s="75">
        <v>0</v>
      </c>
      <c r="K74" s="75">
        <v>0</v>
      </c>
      <c r="L74" s="76">
        <f t="shared" si="25"/>
        <v>0</v>
      </c>
      <c r="M74" s="77">
        <v>2400</v>
      </c>
      <c r="N74" s="77">
        <v>10.5</v>
      </c>
      <c r="O74" s="75">
        <f t="shared" ref="O74:O89" si="26">+M74*N74/100</f>
        <v>252</v>
      </c>
      <c r="P74" s="78">
        <f t="shared" ref="P74:P89" si="27">+O74*M74/1000</f>
        <v>604.79999999999995</v>
      </c>
    </row>
    <row r="75" spans="1:16" x14ac:dyDescent="0.25">
      <c r="A75" s="72">
        <v>4</v>
      </c>
      <c r="B75" s="118" t="s">
        <v>761</v>
      </c>
      <c r="C75" s="79" t="s">
        <v>186</v>
      </c>
      <c r="D75" s="82" t="s">
        <v>713</v>
      </c>
      <c r="E75" s="79">
        <v>1.5</v>
      </c>
      <c r="F75" s="74">
        <v>1.5</v>
      </c>
      <c r="G75" s="79">
        <v>1</v>
      </c>
      <c r="H75" s="74"/>
      <c r="I75" s="75">
        <v>6160</v>
      </c>
      <c r="J75" s="75">
        <v>0</v>
      </c>
      <c r="K75" s="75">
        <v>0</v>
      </c>
      <c r="L75" s="76">
        <f t="shared" si="25"/>
        <v>0</v>
      </c>
      <c r="M75" s="77">
        <v>2400</v>
      </c>
      <c r="N75" s="77">
        <v>7.1</v>
      </c>
      <c r="O75" s="75">
        <f t="shared" si="26"/>
        <v>170.4</v>
      </c>
      <c r="P75" s="78">
        <f t="shared" si="27"/>
        <v>408.96</v>
      </c>
    </row>
    <row r="76" spans="1:16" x14ac:dyDescent="0.25">
      <c r="A76" s="72">
        <v>5</v>
      </c>
      <c r="B76" s="118" t="s">
        <v>762</v>
      </c>
      <c r="C76" s="79" t="s">
        <v>186</v>
      </c>
      <c r="D76" s="82" t="s">
        <v>713</v>
      </c>
      <c r="E76" s="79">
        <v>1.5</v>
      </c>
      <c r="F76" s="74">
        <v>1.5</v>
      </c>
      <c r="G76" s="79">
        <v>1</v>
      </c>
      <c r="H76" s="74"/>
      <c r="I76" s="75">
        <v>6160</v>
      </c>
      <c r="J76" s="75">
        <v>0</v>
      </c>
      <c r="K76" s="75">
        <v>0</v>
      </c>
      <c r="L76" s="76">
        <f t="shared" si="25"/>
        <v>0</v>
      </c>
      <c r="M76" s="77">
        <v>2400</v>
      </c>
      <c r="N76" s="77">
        <v>7.1</v>
      </c>
      <c r="O76" s="75">
        <f t="shared" si="26"/>
        <v>170.4</v>
      </c>
      <c r="P76" s="78">
        <f t="shared" si="27"/>
        <v>408.96</v>
      </c>
    </row>
    <row r="77" spans="1:16" x14ac:dyDescent="0.25">
      <c r="A77" s="72">
        <v>6</v>
      </c>
      <c r="B77" s="118" t="s">
        <v>763</v>
      </c>
      <c r="C77" s="79" t="s">
        <v>186</v>
      </c>
      <c r="D77" s="82" t="s">
        <v>713</v>
      </c>
      <c r="E77" s="79">
        <v>1.5</v>
      </c>
      <c r="F77" s="74">
        <v>1.5</v>
      </c>
      <c r="G77" s="79">
        <v>1</v>
      </c>
      <c r="H77" s="74"/>
      <c r="I77" s="75">
        <v>6160</v>
      </c>
      <c r="J77" s="75">
        <v>0</v>
      </c>
      <c r="K77" s="75">
        <v>0</v>
      </c>
      <c r="L77" s="76">
        <f t="shared" si="25"/>
        <v>0</v>
      </c>
      <c r="M77" s="77">
        <v>2400</v>
      </c>
      <c r="N77" s="77">
        <v>7.1</v>
      </c>
      <c r="O77" s="75">
        <f t="shared" si="26"/>
        <v>170.4</v>
      </c>
      <c r="P77" s="78">
        <f t="shared" si="27"/>
        <v>408.96</v>
      </c>
    </row>
    <row r="78" spans="1:16" x14ac:dyDescent="0.25">
      <c r="A78" s="72">
        <v>7</v>
      </c>
      <c r="B78" s="118" t="s">
        <v>764</v>
      </c>
      <c r="C78" s="79" t="s">
        <v>186</v>
      </c>
      <c r="D78" s="82" t="s">
        <v>713</v>
      </c>
      <c r="E78" s="79">
        <v>1.5</v>
      </c>
      <c r="F78" s="74">
        <v>1.5</v>
      </c>
      <c r="G78" s="79">
        <v>1</v>
      </c>
      <c r="H78" s="74"/>
      <c r="I78" s="75">
        <v>6160</v>
      </c>
      <c r="J78" s="75">
        <v>0</v>
      </c>
      <c r="K78" s="75">
        <v>0</v>
      </c>
      <c r="L78" s="76">
        <f t="shared" si="25"/>
        <v>0</v>
      </c>
      <c r="M78" s="77">
        <v>2400</v>
      </c>
      <c r="N78" s="77">
        <v>7.1</v>
      </c>
      <c r="O78" s="75">
        <f t="shared" si="26"/>
        <v>170.4</v>
      </c>
      <c r="P78" s="78">
        <f t="shared" si="27"/>
        <v>408.96</v>
      </c>
    </row>
    <row r="79" spans="1:16" x14ac:dyDescent="0.25">
      <c r="A79" s="72">
        <v>8</v>
      </c>
      <c r="B79" s="118" t="s">
        <v>765</v>
      </c>
      <c r="C79" s="79" t="s">
        <v>186</v>
      </c>
      <c r="D79" s="82" t="s">
        <v>713</v>
      </c>
      <c r="E79" s="79">
        <v>1.5</v>
      </c>
      <c r="F79" s="74">
        <v>1.5</v>
      </c>
      <c r="G79" s="79">
        <v>1</v>
      </c>
      <c r="H79" s="74"/>
      <c r="I79" s="75">
        <v>6160</v>
      </c>
      <c r="J79" s="75">
        <v>0</v>
      </c>
      <c r="K79" s="75">
        <v>0</v>
      </c>
      <c r="L79" s="76">
        <f t="shared" si="25"/>
        <v>0</v>
      </c>
      <c r="M79" s="77">
        <v>2400</v>
      </c>
      <c r="N79" s="77">
        <v>7.1</v>
      </c>
      <c r="O79" s="75">
        <f t="shared" si="26"/>
        <v>170.4</v>
      </c>
      <c r="P79" s="78">
        <f t="shared" si="27"/>
        <v>408.96</v>
      </c>
    </row>
    <row r="80" spans="1:16" x14ac:dyDescent="0.25">
      <c r="A80" s="72">
        <v>9</v>
      </c>
      <c r="B80" s="118" t="s">
        <v>766</v>
      </c>
      <c r="C80" s="79" t="s">
        <v>186</v>
      </c>
      <c r="D80" s="82" t="s">
        <v>713</v>
      </c>
      <c r="E80" s="79">
        <v>1.5</v>
      </c>
      <c r="F80" s="74">
        <v>1.5</v>
      </c>
      <c r="G80" s="79">
        <v>1</v>
      </c>
      <c r="H80" s="74"/>
      <c r="I80" s="75">
        <v>6160</v>
      </c>
      <c r="J80" s="75">
        <v>0</v>
      </c>
      <c r="K80" s="75">
        <v>0</v>
      </c>
      <c r="L80" s="76">
        <f t="shared" si="25"/>
        <v>0</v>
      </c>
      <c r="M80" s="77">
        <v>2400</v>
      </c>
      <c r="N80" s="77">
        <v>7.1</v>
      </c>
      <c r="O80" s="75">
        <f t="shared" si="26"/>
        <v>170.4</v>
      </c>
      <c r="P80" s="78">
        <f t="shared" si="27"/>
        <v>408.96</v>
      </c>
    </row>
    <row r="81" spans="1:16" x14ac:dyDescent="0.25">
      <c r="A81" s="72">
        <v>10</v>
      </c>
      <c r="B81" s="118" t="s">
        <v>767</v>
      </c>
      <c r="C81" s="79" t="s">
        <v>186</v>
      </c>
      <c r="D81" s="82" t="s">
        <v>713</v>
      </c>
      <c r="E81" s="79">
        <v>1.5</v>
      </c>
      <c r="F81" s="74">
        <v>1.5</v>
      </c>
      <c r="G81" s="79">
        <v>1</v>
      </c>
      <c r="H81" s="74"/>
      <c r="I81" s="75">
        <v>6160</v>
      </c>
      <c r="J81" s="75">
        <v>0</v>
      </c>
      <c r="K81" s="75">
        <v>0</v>
      </c>
      <c r="L81" s="76">
        <f t="shared" si="25"/>
        <v>0</v>
      </c>
      <c r="M81" s="77">
        <v>2400</v>
      </c>
      <c r="N81" s="77">
        <v>7.1</v>
      </c>
      <c r="O81" s="75">
        <f t="shared" si="26"/>
        <v>170.4</v>
      </c>
      <c r="P81" s="78">
        <f t="shared" si="27"/>
        <v>408.96</v>
      </c>
    </row>
    <row r="82" spans="1:16" x14ac:dyDescent="0.25">
      <c r="A82" s="72">
        <v>11</v>
      </c>
      <c r="B82" s="118" t="s">
        <v>768</v>
      </c>
      <c r="C82" s="79" t="s">
        <v>186</v>
      </c>
      <c r="D82" s="82" t="s">
        <v>713</v>
      </c>
      <c r="E82" s="79">
        <v>1.5</v>
      </c>
      <c r="F82" s="74">
        <v>1.5</v>
      </c>
      <c r="G82" s="79">
        <v>1</v>
      </c>
      <c r="H82" s="74"/>
      <c r="I82" s="75">
        <v>6160</v>
      </c>
      <c r="J82" s="75">
        <v>0</v>
      </c>
      <c r="K82" s="75">
        <v>0</v>
      </c>
      <c r="L82" s="76">
        <f t="shared" si="25"/>
        <v>0</v>
      </c>
      <c r="M82" s="77">
        <v>2400</v>
      </c>
      <c r="N82" s="77">
        <v>7.1</v>
      </c>
      <c r="O82" s="75">
        <f t="shared" si="26"/>
        <v>170.4</v>
      </c>
      <c r="P82" s="78">
        <f t="shared" si="27"/>
        <v>408.96</v>
      </c>
    </row>
    <row r="83" spans="1:16" x14ac:dyDescent="0.25">
      <c r="A83" s="72">
        <v>12</v>
      </c>
      <c r="B83" s="118" t="s">
        <v>769</v>
      </c>
      <c r="C83" s="79" t="s">
        <v>186</v>
      </c>
      <c r="D83" s="82" t="s">
        <v>713</v>
      </c>
      <c r="E83" s="79">
        <v>1.5</v>
      </c>
      <c r="F83" s="74">
        <v>1.5</v>
      </c>
      <c r="G83" s="79">
        <v>1</v>
      </c>
      <c r="H83" s="74"/>
      <c r="I83" s="75">
        <v>6160</v>
      </c>
      <c r="J83" s="75">
        <v>0</v>
      </c>
      <c r="K83" s="75">
        <v>0</v>
      </c>
      <c r="L83" s="76">
        <f t="shared" si="25"/>
        <v>0</v>
      </c>
      <c r="M83" s="77">
        <v>2400</v>
      </c>
      <c r="N83" s="77">
        <v>7.1</v>
      </c>
      <c r="O83" s="75">
        <f t="shared" si="26"/>
        <v>170.4</v>
      </c>
      <c r="P83" s="78">
        <f t="shared" si="27"/>
        <v>408.96</v>
      </c>
    </row>
    <row r="84" spans="1:16" x14ac:dyDescent="0.25">
      <c r="A84" s="72">
        <v>13</v>
      </c>
      <c r="B84" s="118" t="s">
        <v>770</v>
      </c>
      <c r="C84" s="79" t="s">
        <v>186</v>
      </c>
      <c r="D84" s="82" t="s">
        <v>713</v>
      </c>
      <c r="E84" s="79">
        <v>1.5</v>
      </c>
      <c r="F84" s="74">
        <v>1.5</v>
      </c>
      <c r="G84" s="79">
        <v>1</v>
      </c>
      <c r="H84" s="74"/>
      <c r="I84" s="75">
        <v>6160</v>
      </c>
      <c r="J84" s="75">
        <v>0</v>
      </c>
      <c r="K84" s="75">
        <v>0</v>
      </c>
      <c r="L84" s="76">
        <f t="shared" si="25"/>
        <v>0</v>
      </c>
      <c r="M84" s="77">
        <v>2400</v>
      </c>
      <c r="N84" s="77">
        <v>7.1</v>
      </c>
      <c r="O84" s="75">
        <f t="shared" si="26"/>
        <v>170.4</v>
      </c>
      <c r="P84" s="78">
        <f t="shared" si="27"/>
        <v>408.96</v>
      </c>
    </row>
    <row r="85" spans="1:16" x14ac:dyDescent="0.25">
      <c r="A85" s="72">
        <v>14</v>
      </c>
      <c r="B85" s="118" t="s">
        <v>771</v>
      </c>
      <c r="C85" s="79" t="s">
        <v>186</v>
      </c>
      <c r="D85" s="82" t="s">
        <v>713</v>
      </c>
      <c r="E85" s="79">
        <v>1.5</v>
      </c>
      <c r="F85" s="74">
        <v>1.5</v>
      </c>
      <c r="G85" s="79">
        <v>1</v>
      </c>
      <c r="H85" s="74"/>
      <c r="I85" s="75">
        <v>6160</v>
      </c>
      <c r="J85" s="75">
        <v>0</v>
      </c>
      <c r="K85" s="75">
        <v>0</v>
      </c>
      <c r="L85" s="76">
        <f t="shared" si="25"/>
        <v>0</v>
      </c>
      <c r="M85" s="77">
        <v>2400</v>
      </c>
      <c r="N85" s="77">
        <v>7.1</v>
      </c>
      <c r="O85" s="75">
        <f t="shared" si="26"/>
        <v>170.4</v>
      </c>
      <c r="P85" s="78">
        <f t="shared" si="27"/>
        <v>408.96</v>
      </c>
    </row>
    <row r="86" spans="1:16" x14ac:dyDescent="0.25">
      <c r="A86" s="72">
        <v>15</v>
      </c>
      <c r="B86" s="118" t="s">
        <v>772</v>
      </c>
      <c r="C86" s="79" t="s">
        <v>186</v>
      </c>
      <c r="D86" s="82" t="s">
        <v>713</v>
      </c>
      <c r="E86" s="79">
        <v>1.5</v>
      </c>
      <c r="F86" s="74">
        <v>1.5</v>
      </c>
      <c r="G86" s="79">
        <v>1</v>
      </c>
      <c r="H86" s="74"/>
      <c r="I86" s="75">
        <v>6160</v>
      </c>
      <c r="J86" s="75">
        <v>0</v>
      </c>
      <c r="K86" s="75">
        <v>0</v>
      </c>
      <c r="L86" s="76">
        <f t="shared" si="25"/>
        <v>0</v>
      </c>
      <c r="M86" s="77">
        <v>2400</v>
      </c>
      <c r="N86" s="77">
        <v>7.1</v>
      </c>
      <c r="O86" s="75">
        <f t="shared" si="26"/>
        <v>170.4</v>
      </c>
      <c r="P86" s="78">
        <f t="shared" si="27"/>
        <v>408.96</v>
      </c>
    </row>
    <row r="87" spans="1:16" x14ac:dyDescent="0.25">
      <c r="A87" s="72">
        <v>16</v>
      </c>
      <c r="B87" s="118" t="s">
        <v>773</v>
      </c>
      <c r="C87" s="79" t="s">
        <v>186</v>
      </c>
      <c r="D87" s="82" t="s">
        <v>713</v>
      </c>
      <c r="E87" s="79">
        <v>1.5</v>
      </c>
      <c r="F87" s="74">
        <v>1.5</v>
      </c>
      <c r="G87" s="79">
        <v>1</v>
      </c>
      <c r="H87" s="74"/>
      <c r="I87" s="75">
        <v>6160</v>
      </c>
      <c r="J87" s="75">
        <v>0</v>
      </c>
      <c r="K87" s="75">
        <v>0</v>
      </c>
      <c r="L87" s="76">
        <f t="shared" si="25"/>
        <v>0</v>
      </c>
      <c r="M87" s="77">
        <v>2400</v>
      </c>
      <c r="N87" s="77">
        <v>7.1</v>
      </c>
      <c r="O87" s="75">
        <f t="shared" si="26"/>
        <v>170.4</v>
      </c>
      <c r="P87" s="78">
        <f t="shared" si="27"/>
        <v>408.96</v>
      </c>
    </row>
    <row r="88" spans="1:16" x14ac:dyDescent="0.25">
      <c r="A88" s="72">
        <v>17</v>
      </c>
      <c r="B88" s="118" t="s">
        <v>774</v>
      </c>
      <c r="C88" s="79" t="s">
        <v>186</v>
      </c>
      <c r="D88" s="82" t="s">
        <v>713</v>
      </c>
      <c r="E88" s="79">
        <v>1.5</v>
      </c>
      <c r="F88" s="74">
        <v>1.5</v>
      </c>
      <c r="G88" s="79">
        <v>1</v>
      </c>
      <c r="H88" s="74"/>
      <c r="I88" s="75">
        <v>6160</v>
      </c>
      <c r="J88" s="75">
        <v>0</v>
      </c>
      <c r="K88" s="75">
        <v>0</v>
      </c>
      <c r="L88" s="76">
        <f t="shared" si="25"/>
        <v>0</v>
      </c>
      <c r="M88" s="77">
        <v>2400</v>
      </c>
      <c r="N88" s="77">
        <v>7.1</v>
      </c>
      <c r="O88" s="75">
        <f t="shared" si="26"/>
        <v>170.4</v>
      </c>
      <c r="P88" s="78">
        <f t="shared" si="27"/>
        <v>408.96</v>
      </c>
    </row>
    <row r="89" spans="1:16" ht="15.75" thickBot="1" x14ac:dyDescent="0.3">
      <c r="A89" s="80">
        <v>18</v>
      </c>
      <c r="B89" s="119" t="s">
        <v>775</v>
      </c>
      <c r="C89" s="82" t="s">
        <v>186</v>
      </c>
      <c r="D89" s="82" t="s">
        <v>713</v>
      </c>
      <c r="E89" s="82">
        <v>1.5</v>
      </c>
      <c r="F89" s="83">
        <v>1.5</v>
      </c>
      <c r="G89" s="82">
        <v>1</v>
      </c>
      <c r="H89" s="83"/>
      <c r="I89" s="84">
        <v>6160</v>
      </c>
      <c r="J89" s="84">
        <v>0</v>
      </c>
      <c r="K89" s="84">
        <v>0</v>
      </c>
      <c r="L89" s="85">
        <f t="shared" si="25"/>
        <v>0</v>
      </c>
      <c r="M89" s="86">
        <v>2400</v>
      </c>
      <c r="N89" s="86">
        <v>7.1</v>
      </c>
      <c r="O89" s="84">
        <f t="shared" si="26"/>
        <v>170.4</v>
      </c>
      <c r="P89" s="87">
        <f t="shared" si="27"/>
        <v>408.96</v>
      </c>
    </row>
    <row r="90" spans="1:16" ht="15.75" thickBot="1" x14ac:dyDescent="0.3">
      <c r="A90" s="226" t="s">
        <v>254</v>
      </c>
      <c r="B90" s="227"/>
      <c r="C90" s="57" t="s">
        <v>89</v>
      </c>
      <c r="D90" s="57" t="s">
        <v>163</v>
      </c>
      <c r="E90" s="57" t="s">
        <v>163</v>
      </c>
      <c r="F90" s="57" t="s">
        <v>163</v>
      </c>
      <c r="G90" s="57">
        <f>SUM(G91:G104)</f>
        <v>14</v>
      </c>
      <c r="H90" s="57" t="s">
        <v>163</v>
      </c>
      <c r="I90" s="62">
        <f t="shared" ref="I90:N90" si="28">SUM(I91:I104)</f>
        <v>87010</v>
      </c>
      <c r="J90" s="62">
        <f t="shared" si="28"/>
        <v>7749.2800000000025</v>
      </c>
      <c r="K90" s="62">
        <f t="shared" si="28"/>
        <v>98800</v>
      </c>
      <c r="L90" s="62">
        <f t="shared" si="28"/>
        <v>55688.864000000023</v>
      </c>
      <c r="M90" s="62">
        <f t="shared" si="28"/>
        <v>7400</v>
      </c>
      <c r="N90" s="62">
        <f t="shared" si="28"/>
        <v>33</v>
      </c>
      <c r="O90" s="62">
        <f>+SUM(O91:O104)</f>
        <v>815</v>
      </c>
      <c r="P90" s="64">
        <f>+SUM(P91:P104)</f>
        <v>2013.5</v>
      </c>
    </row>
    <row r="91" spans="1:16" x14ac:dyDescent="0.25">
      <c r="A91" s="88">
        <v>1</v>
      </c>
      <c r="B91" s="228" t="s">
        <v>776</v>
      </c>
      <c r="C91" s="89" t="s">
        <v>177</v>
      </c>
      <c r="D91" s="89" t="s">
        <v>715</v>
      </c>
      <c r="E91" s="89">
        <v>1.5</v>
      </c>
      <c r="F91" s="89">
        <v>2.5</v>
      </c>
      <c r="G91" s="89">
        <v>1</v>
      </c>
      <c r="H91" s="89">
        <v>12</v>
      </c>
      <c r="I91" s="90">
        <v>6930</v>
      </c>
      <c r="J91" s="90">
        <f t="shared" ref="J91:J104" si="29">+I91*H91/100</f>
        <v>831.6</v>
      </c>
      <c r="K91" s="90">
        <v>10400</v>
      </c>
      <c r="L91" s="91">
        <f>J91*K91/1000</f>
        <v>8648.64</v>
      </c>
      <c r="M91" s="92">
        <v>0</v>
      </c>
      <c r="N91" s="92">
        <v>0</v>
      </c>
      <c r="O91" s="90">
        <f>+M91*N91/100</f>
        <v>0</v>
      </c>
      <c r="P91" s="93">
        <f>+O91*M91/1000</f>
        <v>0</v>
      </c>
    </row>
    <row r="92" spans="1:16" x14ac:dyDescent="0.25">
      <c r="A92" s="72">
        <f>+A91+1</f>
        <v>2</v>
      </c>
      <c r="B92" s="229"/>
      <c r="C92" s="74" t="s">
        <v>178</v>
      </c>
      <c r="D92" s="82" t="s">
        <v>713</v>
      </c>
      <c r="E92" s="74">
        <v>1.5</v>
      </c>
      <c r="F92" s="74">
        <v>1.5</v>
      </c>
      <c r="G92" s="74">
        <v>1</v>
      </c>
      <c r="H92" s="74">
        <v>9.3000000000000007</v>
      </c>
      <c r="I92" s="75">
        <v>6160</v>
      </c>
      <c r="J92" s="75">
        <f t="shared" si="29"/>
        <v>572.88000000000011</v>
      </c>
      <c r="K92" s="75">
        <v>6800</v>
      </c>
      <c r="L92" s="76">
        <f t="shared" ref="L92:L104" si="30">J92*K92/1000</f>
        <v>3895.5840000000007</v>
      </c>
      <c r="M92" s="77">
        <v>0</v>
      </c>
      <c r="N92" s="77">
        <v>0</v>
      </c>
      <c r="O92" s="75">
        <f>+M92*N92/100</f>
        <v>0</v>
      </c>
      <c r="P92" s="78">
        <f>+O92*M92/1000</f>
        <v>0</v>
      </c>
    </row>
    <row r="93" spans="1:16" x14ac:dyDescent="0.25">
      <c r="A93" s="72">
        <f t="shared" ref="A93:A104" si="31">+A92+1</f>
        <v>3</v>
      </c>
      <c r="B93" s="229"/>
      <c r="C93" s="79" t="s">
        <v>186</v>
      </c>
      <c r="D93" s="82" t="s">
        <v>713</v>
      </c>
      <c r="E93" s="74">
        <v>1.5</v>
      </c>
      <c r="F93" s="74">
        <v>1.5</v>
      </c>
      <c r="G93" s="74">
        <v>1</v>
      </c>
      <c r="H93" s="74">
        <v>8.5</v>
      </c>
      <c r="I93" s="75">
        <v>6160</v>
      </c>
      <c r="J93" s="75">
        <f t="shared" si="29"/>
        <v>523.6</v>
      </c>
      <c r="K93" s="75">
        <v>6800</v>
      </c>
      <c r="L93" s="76">
        <f t="shared" si="30"/>
        <v>3560.48</v>
      </c>
      <c r="M93" s="77">
        <v>0</v>
      </c>
      <c r="N93" s="77">
        <v>0</v>
      </c>
      <c r="O93" s="75">
        <f t="shared" ref="O93:O104" si="32">+M93*N93/100</f>
        <v>0</v>
      </c>
      <c r="P93" s="78">
        <f t="shared" ref="P93:P104" si="33">+O93*M93/1000</f>
        <v>0</v>
      </c>
    </row>
    <row r="94" spans="1:16" x14ac:dyDescent="0.25">
      <c r="A94" s="72">
        <f t="shared" si="31"/>
        <v>4</v>
      </c>
      <c r="B94" s="79" t="s">
        <v>777</v>
      </c>
      <c r="C94" s="79" t="s">
        <v>178</v>
      </c>
      <c r="D94" s="82" t="s">
        <v>713</v>
      </c>
      <c r="E94" s="79">
        <v>1.5</v>
      </c>
      <c r="F94" s="79" t="s">
        <v>257</v>
      </c>
      <c r="G94" s="79">
        <v>1</v>
      </c>
      <c r="H94" s="74">
        <v>9.3000000000000007</v>
      </c>
      <c r="I94" s="75">
        <v>6160</v>
      </c>
      <c r="J94" s="75">
        <f t="shared" si="29"/>
        <v>572.88000000000011</v>
      </c>
      <c r="K94" s="75">
        <v>6800</v>
      </c>
      <c r="L94" s="76">
        <f t="shared" si="30"/>
        <v>3895.5840000000007</v>
      </c>
      <c r="M94" s="77">
        <v>2500</v>
      </c>
      <c r="N94" s="77">
        <v>13</v>
      </c>
      <c r="O94" s="75">
        <f t="shared" si="32"/>
        <v>325</v>
      </c>
      <c r="P94" s="78">
        <f t="shared" si="33"/>
        <v>812.5</v>
      </c>
    </row>
    <row r="95" spans="1:16" x14ac:dyDescent="0.25">
      <c r="A95" s="72">
        <f t="shared" si="31"/>
        <v>5</v>
      </c>
      <c r="B95" s="79" t="s">
        <v>778</v>
      </c>
      <c r="C95" s="79" t="s">
        <v>181</v>
      </c>
      <c r="D95" s="82" t="s">
        <v>713</v>
      </c>
      <c r="E95" s="79">
        <v>1.5</v>
      </c>
      <c r="F95" s="79">
        <v>1.6</v>
      </c>
      <c r="G95" s="79">
        <v>1</v>
      </c>
      <c r="H95" s="74">
        <v>8.3000000000000007</v>
      </c>
      <c r="I95" s="75">
        <v>6160</v>
      </c>
      <c r="J95" s="75">
        <f t="shared" si="29"/>
        <v>511.28000000000009</v>
      </c>
      <c r="K95" s="75">
        <v>6800</v>
      </c>
      <c r="L95" s="76">
        <f t="shared" si="30"/>
        <v>3476.7040000000006</v>
      </c>
      <c r="M95" s="77">
        <v>2400</v>
      </c>
      <c r="N95" s="77">
        <v>10</v>
      </c>
      <c r="O95" s="75">
        <f t="shared" si="32"/>
        <v>240</v>
      </c>
      <c r="P95" s="78">
        <f t="shared" si="33"/>
        <v>576</v>
      </c>
    </row>
    <row r="96" spans="1:16" x14ac:dyDescent="0.25">
      <c r="A96" s="72">
        <f t="shared" si="31"/>
        <v>6</v>
      </c>
      <c r="B96" s="79" t="s">
        <v>779</v>
      </c>
      <c r="C96" s="79" t="s">
        <v>182</v>
      </c>
      <c r="D96" s="82" t="s">
        <v>713</v>
      </c>
      <c r="E96" s="79">
        <v>1.5</v>
      </c>
      <c r="F96" s="74">
        <v>1.5</v>
      </c>
      <c r="G96" s="79">
        <v>1</v>
      </c>
      <c r="H96" s="74">
        <v>8.3000000000000007</v>
      </c>
      <c r="I96" s="75">
        <v>6160</v>
      </c>
      <c r="J96" s="75">
        <f t="shared" si="29"/>
        <v>511.28000000000009</v>
      </c>
      <c r="K96" s="75">
        <v>6800</v>
      </c>
      <c r="L96" s="76">
        <f t="shared" si="30"/>
        <v>3476.7040000000006</v>
      </c>
      <c r="M96" s="77">
        <v>0</v>
      </c>
      <c r="N96" s="77">
        <v>0</v>
      </c>
      <c r="O96" s="75">
        <f t="shared" si="32"/>
        <v>0</v>
      </c>
      <c r="P96" s="78">
        <f t="shared" si="33"/>
        <v>0</v>
      </c>
    </row>
    <row r="97" spans="1:16" x14ac:dyDescent="0.25">
      <c r="A97" s="72">
        <f t="shared" si="31"/>
        <v>7</v>
      </c>
      <c r="B97" s="79" t="s">
        <v>780</v>
      </c>
      <c r="C97" s="79" t="s">
        <v>178</v>
      </c>
      <c r="D97" s="82" t="s">
        <v>713</v>
      </c>
      <c r="E97" s="79">
        <v>1.5</v>
      </c>
      <c r="F97" s="79">
        <v>1.5</v>
      </c>
      <c r="G97" s="79">
        <v>1</v>
      </c>
      <c r="H97" s="74">
        <v>9.3000000000000007</v>
      </c>
      <c r="I97" s="75">
        <v>6160</v>
      </c>
      <c r="J97" s="75">
        <f t="shared" si="29"/>
        <v>572.88000000000011</v>
      </c>
      <c r="K97" s="75">
        <v>6800</v>
      </c>
      <c r="L97" s="76">
        <f t="shared" si="30"/>
        <v>3895.5840000000007</v>
      </c>
      <c r="M97" s="77">
        <v>0</v>
      </c>
      <c r="N97" s="77">
        <v>0</v>
      </c>
      <c r="O97" s="75">
        <f t="shared" si="32"/>
        <v>0</v>
      </c>
      <c r="P97" s="78">
        <f t="shared" si="33"/>
        <v>0</v>
      </c>
    </row>
    <row r="98" spans="1:16" x14ac:dyDescent="0.25">
      <c r="A98" s="72">
        <f t="shared" si="31"/>
        <v>8</v>
      </c>
      <c r="B98" s="79" t="s">
        <v>781</v>
      </c>
      <c r="C98" s="79" t="s">
        <v>186</v>
      </c>
      <c r="D98" s="82" t="s">
        <v>713</v>
      </c>
      <c r="E98" s="79">
        <v>1.5</v>
      </c>
      <c r="F98" s="79">
        <v>1.5</v>
      </c>
      <c r="G98" s="79">
        <v>1</v>
      </c>
      <c r="H98" s="74">
        <v>8.5</v>
      </c>
      <c r="I98" s="75">
        <v>6160</v>
      </c>
      <c r="J98" s="75">
        <f t="shared" si="29"/>
        <v>523.6</v>
      </c>
      <c r="K98" s="75">
        <v>6800</v>
      </c>
      <c r="L98" s="76">
        <f t="shared" si="30"/>
        <v>3560.48</v>
      </c>
      <c r="M98" s="77">
        <v>0</v>
      </c>
      <c r="N98" s="77">
        <v>0</v>
      </c>
      <c r="O98" s="75">
        <f t="shared" si="32"/>
        <v>0</v>
      </c>
      <c r="P98" s="78">
        <f t="shared" si="33"/>
        <v>0</v>
      </c>
    </row>
    <row r="99" spans="1:16" x14ac:dyDescent="0.25">
      <c r="A99" s="72">
        <f t="shared" si="31"/>
        <v>9</v>
      </c>
      <c r="B99" s="79" t="s">
        <v>782</v>
      </c>
      <c r="C99" s="79" t="s">
        <v>186</v>
      </c>
      <c r="D99" s="82" t="s">
        <v>713</v>
      </c>
      <c r="E99" s="79">
        <v>1.5</v>
      </c>
      <c r="F99" s="79">
        <v>1.5</v>
      </c>
      <c r="G99" s="79">
        <v>1</v>
      </c>
      <c r="H99" s="74">
        <v>8.5</v>
      </c>
      <c r="I99" s="75">
        <v>6160</v>
      </c>
      <c r="J99" s="75">
        <f t="shared" si="29"/>
        <v>523.6</v>
      </c>
      <c r="K99" s="75">
        <v>6800</v>
      </c>
      <c r="L99" s="76">
        <f t="shared" si="30"/>
        <v>3560.48</v>
      </c>
      <c r="M99" s="77">
        <v>0</v>
      </c>
      <c r="N99" s="77">
        <v>0</v>
      </c>
      <c r="O99" s="75">
        <f t="shared" si="32"/>
        <v>0</v>
      </c>
      <c r="P99" s="78">
        <f t="shared" si="33"/>
        <v>0</v>
      </c>
    </row>
    <row r="100" spans="1:16" x14ac:dyDescent="0.25">
      <c r="A100" s="72">
        <f t="shared" si="31"/>
        <v>10</v>
      </c>
      <c r="B100" s="79" t="s">
        <v>783</v>
      </c>
      <c r="C100" s="79" t="s">
        <v>186</v>
      </c>
      <c r="D100" s="82" t="s">
        <v>713</v>
      </c>
      <c r="E100" s="79">
        <v>1.5</v>
      </c>
      <c r="F100" s="79">
        <v>1.5</v>
      </c>
      <c r="G100" s="79">
        <v>1</v>
      </c>
      <c r="H100" s="74">
        <v>8.5</v>
      </c>
      <c r="I100" s="75">
        <v>6160</v>
      </c>
      <c r="J100" s="75">
        <f t="shared" si="29"/>
        <v>523.6</v>
      </c>
      <c r="K100" s="75">
        <v>6800</v>
      </c>
      <c r="L100" s="76">
        <f t="shared" si="30"/>
        <v>3560.48</v>
      </c>
      <c r="M100" s="77">
        <v>0</v>
      </c>
      <c r="N100" s="77">
        <v>0</v>
      </c>
      <c r="O100" s="75">
        <f t="shared" si="32"/>
        <v>0</v>
      </c>
      <c r="P100" s="78">
        <f t="shared" si="33"/>
        <v>0</v>
      </c>
    </row>
    <row r="101" spans="1:16" x14ac:dyDescent="0.25">
      <c r="A101" s="72">
        <f t="shared" si="31"/>
        <v>11</v>
      </c>
      <c r="B101" s="79" t="s">
        <v>784</v>
      </c>
      <c r="C101" s="79" t="s">
        <v>182</v>
      </c>
      <c r="D101" s="82" t="s">
        <v>713</v>
      </c>
      <c r="E101" s="79">
        <v>1.5</v>
      </c>
      <c r="F101" s="79">
        <v>1.5</v>
      </c>
      <c r="G101" s="79">
        <v>1</v>
      </c>
      <c r="H101" s="74">
        <v>8.3000000000000007</v>
      </c>
      <c r="I101" s="75">
        <v>6160</v>
      </c>
      <c r="J101" s="75">
        <f t="shared" si="29"/>
        <v>511.28000000000009</v>
      </c>
      <c r="K101" s="75">
        <v>6800</v>
      </c>
      <c r="L101" s="76">
        <f t="shared" si="30"/>
        <v>3476.7040000000006</v>
      </c>
      <c r="M101" s="77">
        <v>0</v>
      </c>
      <c r="N101" s="77">
        <v>0</v>
      </c>
      <c r="O101" s="75">
        <f t="shared" si="32"/>
        <v>0</v>
      </c>
      <c r="P101" s="78">
        <f t="shared" si="33"/>
        <v>0</v>
      </c>
    </row>
    <row r="102" spans="1:16" x14ac:dyDescent="0.25">
      <c r="A102" s="72">
        <f t="shared" si="31"/>
        <v>12</v>
      </c>
      <c r="B102" s="79" t="s">
        <v>785</v>
      </c>
      <c r="C102" s="79" t="s">
        <v>186</v>
      </c>
      <c r="D102" s="82" t="s">
        <v>713</v>
      </c>
      <c r="E102" s="79">
        <v>1.5</v>
      </c>
      <c r="F102" s="79">
        <v>1.5</v>
      </c>
      <c r="G102" s="79">
        <v>1</v>
      </c>
      <c r="H102" s="74">
        <v>8.5</v>
      </c>
      <c r="I102" s="75">
        <v>6160</v>
      </c>
      <c r="J102" s="75">
        <f t="shared" si="29"/>
        <v>523.6</v>
      </c>
      <c r="K102" s="75">
        <v>6800</v>
      </c>
      <c r="L102" s="76">
        <f t="shared" si="30"/>
        <v>3560.48</v>
      </c>
      <c r="M102" s="77">
        <v>2500</v>
      </c>
      <c r="N102" s="77">
        <v>10</v>
      </c>
      <c r="O102" s="75">
        <f t="shared" si="32"/>
        <v>250</v>
      </c>
      <c r="P102" s="78">
        <f t="shared" si="33"/>
        <v>625</v>
      </c>
    </row>
    <row r="103" spans="1:16" x14ac:dyDescent="0.25">
      <c r="A103" s="72">
        <f t="shared" si="31"/>
        <v>13</v>
      </c>
      <c r="B103" s="79" t="s">
        <v>786</v>
      </c>
      <c r="C103" s="79" t="s">
        <v>186</v>
      </c>
      <c r="D103" s="82" t="s">
        <v>713</v>
      </c>
      <c r="E103" s="79">
        <v>1.5</v>
      </c>
      <c r="F103" s="79">
        <v>1.5</v>
      </c>
      <c r="G103" s="79">
        <v>1</v>
      </c>
      <c r="H103" s="74">
        <v>8.5</v>
      </c>
      <c r="I103" s="75">
        <v>6160</v>
      </c>
      <c r="J103" s="75">
        <f t="shared" si="29"/>
        <v>523.6</v>
      </c>
      <c r="K103" s="75">
        <v>6800</v>
      </c>
      <c r="L103" s="76">
        <f t="shared" si="30"/>
        <v>3560.48</v>
      </c>
      <c r="M103" s="77">
        <v>0</v>
      </c>
      <c r="N103" s="77">
        <v>0</v>
      </c>
      <c r="O103" s="75">
        <f t="shared" si="32"/>
        <v>0</v>
      </c>
      <c r="P103" s="78">
        <f t="shared" si="33"/>
        <v>0</v>
      </c>
    </row>
    <row r="104" spans="1:16" ht="15.75" thickBot="1" x14ac:dyDescent="0.3">
      <c r="A104" s="80">
        <f t="shared" si="31"/>
        <v>14</v>
      </c>
      <c r="B104" s="82" t="s">
        <v>787</v>
      </c>
      <c r="C104" s="82" t="s">
        <v>186</v>
      </c>
      <c r="D104" s="82" t="s">
        <v>713</v>
      </c>
      <c r="E104" s="83">
        <v>1.5</v>
      </c>
      <c r="F104" s="83">
        <v>1.5</v>
      </c>
      <c r="G104" s="82">
        <v>1</v>
      </c>
      <c r="H104" s="83">
        <v>8.5</v>
      </c>
      <c r="I104" s="84">
        <v>6160</v>
      </c>
      <c r="J104" s="84">
        <f t="shared" si="29"/>
        <v>523.6</v>
      </c>
      <c r="K104" s="84">
        <v>6800</v>
      </c>
      <c r="L104" s="85">
        <f t="shared" si="30"/>
        <v>3560.48</v>
      </c>
      <c r="M104" s="86">
        <v>0</v>
      </c>
      <c r="N104" s="86">
        <v>0</v>
      </c>
      <c r="O104" s="84">
        <f t="shared" si="32"/>
        <v>0</v>
      </c>
      <c r="P104" s="87">
        <f t="shared" si="33"/>
        <v>0</v>
      </c>
    </row>
    <row r="105" spans="1:16" ht="15.75" thickBot="1" x14ac:dyDescent="0.3">
      <c r="A105" s="226" t="s">
        <v>268</v>
      </c>
      <c r="B105" s="227"/>
      <c r="C105" s="57" t="s">
        <v>89</v>
      </c>
      <c r="D105" s="57" t="s">
        <v>163</v>
      </c>
      <c r="E105" s="57" t="s">
        <v>163</v>
      </c>
      <c r="F105" s="57" t="s">
        <v>163</v>
      </c>
      <c r="G105" s="57">
        <f>SUM(G106:G122)</f>
        <v>17</v>
      </c>
      <c r="H105" s="57" t="s">
        <v>163</v>
      </c>
      <c r="I105" s="62">
        <f t="shared" ref="I105:N105" si="34">SUM(I106:I122)</f>
        <v>115080</v>
      </c>
      <c r="J105" s="62">
        <f t="shared" si="34"/>
        <v>2898</v>
      </c>
      <c r="K105" s="62">
        <f t="shared" si="34"/>
        <v>22200</v>
      </c>
      <c r="L105" s="62">
        <f t="shared" si="34"/>
        <v>22307.040000000001</v>
      </c>
      <c r="M105" s="62">
        <f t="shared" si="34"/>
        <v>39200</v>
      </c>
      <c r="N105" s="62">
        <f t="shared" si="34"/>
        <v>140</v>
      </c>
      <c r="O105" s="62">
        <f>+SUM(O106:O122)</f>
        <v>9380</v>
      </c>
      <c r="P105" s="64">
        <f>+SUM(P106:P122)</f>
        <v>26264</v>
      </c>
    </row>
    <row r="106" spans="1:16" x14ac:dyDescent="0.25">
      <c r="A106" s="88">
        <v>1</v>
      </c>
      <c r="B106" s="228" t="s">
        <v>788</v>
      </c>
      <c r="C106" s="89" t="s">
        <v>175</v>
      </c>
      <c r="D106" s="89" t="s">
        <v>715</v>
      </c>
      <c r="E106" s="89">
        <v>1.5</v>
      </c>
      <c r="F106" s="89">
        <v>3.6</v>
      </c>
      <c r="G106" s="89">
        <v>1</v>
      </c>
      <c r="H106" s="89">
        <v>17</v>
      </c>
      <c r="I106" s="90">
        <v>7560</v>
      </c>
      <c r="J106" s="90">
        <f t="shared" ref="J106:J108" si="35">+I106*H106/100</f>
        <v>1285.2</v>
      </c>
      <c r="K106" s="90">
        <v>9200</v>
      </c>
      <c r="L106" s="91">
        <f>J106*K106/1000</f>
        <v>11823.84</v>
      </c>
      <c r="M106" s="92">
        <v>0</v>
      </c>
      <c r="N106" s="92">
        <v>0</v>
      </c>
      <c r="O106" s="90">
        <f>+M106*N106/100</f>
        <v>0</v>
      </c>
      <c r="P106" s="93">
        <f>+O106*M106/1000</f>
        <v>0</v>
      </c>
    </row>
    <row r="107" spans="1:16" x14ac:dyDescent="0.25">
      <c r="A107" s="72">
        <f>+A106+1</f>
        <v>2</v>
      </c>
      <c r="B107" s="229"/>
      <c r="C107" s="74" t="s">
        <v>270</v>
      </c>
      <c r="D107" s="82" t="s">
        <v>713</v>
      </c>
      <c r="E107" s="74">
        <v>1.5</v>
      </c>
      <c r="F107" s="74">
        <v>2.4</v>
      </c>
      <c r="G107" s="74">
        <v>1</v>
      </c>
      <c r="H107" s="74">
        <v>13.5</v>
      </c>
      <c r="I107" s="75">
        <v>6720</v>
      </c>
      <c r="J107" s="75">
        <f t="shared" si="35"/>
        <v>907.2</v>
      </c>
      <c r="K107" s="75">
        <v>6500</v>
      </c>
      <c r="L107" s="76">
        <f t="shared" ref="L107:L122" si="36">J107*K107/1000</f>
        <v>5896.8</v>
      </c>
      <c r="M107" s="77">
        <v>0</v>
      </c>
      <c r="N107" s="77">
        <v>0</v>
      </c>
      <c r="O107" s="75">
        <f>+M107*N107/100</f>
        <v>0</v>
      </c>
      <c r="P107" s="78">
        <f>+O107*M107/1000</f>
        <v>0</v>
      </c>
    </row>
    <row r="108" spans="1:16" x14ac:dyDescent="0.25">
      <c r="A108" s="72">
        <f t="shared" ref="A108:A122" si="37">+A107+1</f>
        <v>3</v>
      </c>
      <c r="B108" s="229"/>
      <c r="C108" s="74" t="s">
        <v>271</v>
      </c>
      <c r="D108" s="82" t="s">
        <v>713</v>
      </c>
      <c r="E108" s="74">
        <v>1.5</v>
      </c>
      <c r="F108" s="74">
        <v>1.8</v>
      </c>
      <c r="G108" s="74">
        <v>1</v>
      </c>
      <c r="H108" s="74">
        <v>10.5</v>
      </c>
      <c r="I108" s="75">
        <v>6720</v>
      </c>
      <c r="J108" s="75">
        <f t="shared" si="35"/>
        <v>705.6</v>
      </c>
      <c r="K108" s="75">
        <v>6500</v>
      </c>
      <c r="L108" s="76">
        <f t="shared" si="36"/>
        <v>4586.3999999999996</v>
      </c>
      <c r="M108" s="77">
        <v>0</v>
      </c>
      <c r="N108" s="77">
        <v>0</v>
      </c>
      <c r="O108" s="75">
        <f t="shared" ref="O108" si="38">+M108*N108/100</f>
        <v>0</v>
      </c>
      <c r="P108" s="78">
        <f t="shared" ref="P108:P122" si="39">+O108*M108/1000</f>
        <v>0</v>
      </c>
    </row>
    <row r="109" spans="1:16" x14ac:dyDescent="0.25">
      <c r="A109" s="72">
        <f t="shared" si="37"/>
        <v>4</v>
      </c>
      <c r="B109" s="79" t="s">
        <v>789</v>
      </c>
      <c r="C109" s="79" t="s">
        <v>178</v>
      </c>
      <c r="D109" s="82" t="s">
        <v>713</v>
      </c>
      <c r="E109" s="79">
        <v>1.5</v>
      </c>
      <c r="F109" s="79">
        <v>1.5</v>
      </c>
      <c r="G109" s="79">
        <v>1</v>
      </c>
      <c r="H109" s="74">
        <v>10</v>
      </c>
      <c r="I109" s="75">
        <v>6720</v>
      </c>
      <c r="J109" s="75">
        <v>0</v>
      </c>
      <c r="K109" s="75">
        <v>0</v>
      </c>
      <c r="L109" s="76">
        <f t="shared" si="36"/>
        <v>0</v>
      </c>
      <c r="M109" s="77">
        <v>2800</v>
      </c>
      <c r="N109" s="77">
        <v>10</v>
      </c>
      <c r="O109" s="75">
        <v>670</v>
      </c>
      <c r="P109" s="78">
        <f t="shared" si="39"/>
        <v>1876</v>
      </c>
    </row>
    <row r="110" spans="1:16" x14ac:dyDescent="0.25">
      <c r="A110" s="72">
        <f t="shared" si="37"/>
        <v>5</v>
      </c>
      <c r="B110" s="79" t="s">
        <v>790</v>
      </c>
      <c r="C110" s="79" t="s">
        <v>186</v>
      </c>
      <c r="D110" s="82" t="s">
        <v>713</v>
      </c>
      <c r="E110" s="79">
        <v>1.5</v>
      </c>
      <c r="F110" s="79">
        <v>1.5</v>
      </c>
      <c r="G110" s="79">
        <v>1</v>
      </c>
      <c r="H110" s="74">
        <v>10</v>
      </c>
      <c r="I110" s="75">
        <v>6720</v>
      </c>
      <c r="J110" s="75">
        <v>0</v>
      </c>
      <c r="K110" s="75">
        <v>0</v>
      </c>
      <c r="L110" s="76">
        <f t="shared" si="36"/>
        <v>0</v>
      </c>
      <c r="M110" s="77">
        <v>2800</v>
      </c>
      <c r="N110" s="77">
        <v>10</v>
      </c>
      <c r="O110" s="75">
        <v>670</v>
      </c>
      <c r="P110" s="78">
        <f t="shared" si="39"/>
        <v>1876</v>
      </c>
    </row>
    <row r="111" spans="1:16" x14ac:dyDescent="0.25">
      <c r="A111" s="72">
        <f t="shared" si="37"/>
        <v>6</v>
      </c>
      <c r="B111" s="79" t="s">
        <v>791</v>
      </c>
      <c r="C111" s="79" t="s">
        <v>186</v>
      </c>
      <c r="D111" s="82" t="s">
        <v>713</v>
      </c>
      <c r="E111" s="79">
        <v>1.5</v>
      </c>
      <c r="F111" s="79">
        <v>1.5</v>
      </c>
      <c r="G111" s="79">
        <v>1</v>
      </c>
      <c r="H111" s="74">
        <v>10</v>
      </c>
      <c r="I111" s="75">
        <v>6720</v>
      </c>
      <c r="J111" s="75">
        <v>0</v>
      </c>
      <c r="K111" s="75">
        <v>0</v>
      </c>
      <c r="L111" s="76">
        <f t="shared" si="36"/>
        <v>0</v>
      </c>
      <c r="M111" s="77">
        <v>2800</v>
      </c>
      <c r="N111" s="77">
        <v>10</v>
      </c>
      <c r="O111" s="75">
        <v>670</v>
      </c>
      <c r="P111" s="78">
        <f t="shared" si="39"/>
        <v>1876</v>
      </c>
    </row>
    <row r="112" spans="1:16" x14ac:dyDescent="0.25">
      <c r="A112" s="72">
        <f t="shared" si="37"/>
        <v>7</v>
      </c>
      <c r="B112" s="79" t="s">
        <v>792</v>
      </c>
      <c r="C112" s="79" t="s">
        <v>186</v>
      </c>
      <c r="D112" s="82" t="s">
        <v>713</v>
      </c>
      <c r="E112" s="79">
        <v>1.5</v>
      </c>
      <c r="F112" s="79">
        <v>1.5</v>
      </c>
      <c r="G112" s="79">
        <v>1</v>
      </c>
      <c r="H112" s="74">
        <v>10</v>
      </c>
      <c r="I112" s="75">
        <v>6720</v>
      </c>
      <c r="J112" s="75">
        <v>0</v>
      </c>
      <c r="K112" s="75">
        <v>0</v>
      </c>
      <c r="L112" s="76">
        <f t="shared" si="36"/>
        <v>0</v>
      </c>
      <c r="M112" s="77">
        <v>2800</v>
      </c>
      <c r="N112" s="77">
        <v>10</v>
      </c>
      <c r="O112" s="75">
        <v>670</v>
      </c>
      <c r="P112" s="78">
        <f t="shared" si="39"/>
        <v>1876</v>
      </c>
    </row>
    <row r="113" spans="1:16" x14ac:dyDescent="0.25">
      <c r="A113" s="72">
        <f t="shared" si="37"/>
        <v>8</v>
      </c>
      <c r="B113" s="79" t="s">
        <v>793</v>
      </c>
      <c r="C113" s="79" t="s">
        <v>186</v>
      </c>
      <c r="D113" s="82" t="s">
        <v>713</v>
      </c>
      <c r="E113" s="79">
        <v>1.5</v>
      </c>
      <c r="F113" s="79">
        <v>1.5</v>
      </c>
      <c r="G113" s="79">
        <v>1</v>
      </c>
      <c r="H113" s="74">
        <v>10</v>
      </c>
      <c r="I113" s="75">
        <v>6720</v>
      </c>
      <c r="J113" s="75">
        <v>0</v>
      </c>
      <c r="K113" s="75">
        <v>0</v>
      </c>
      <c r="L113" s="76">
        <f t="shared" si="36"/>
        <v>0</v>
      </c>
      <c r="M113" s="77">
        <v>2800</v>
      </c>
      <c r="N113" s="77">
        <v>10</v>
      </c>
      <c r="O113" s="75">
        <v>670</v>
      </c>
      <c r="P113" s="78">
        <f t="shared" si="39"/>
        <v>1876</v>
      </c>
    </row>
    <row r="114" spans="1:16" x14ac:dyDescent="0.25">
      <c r="A114" s="72">
        <f t="shared" si="37"/>
        <v>9</v>
      </c>
      <c r="B114" s="79" t="s">
        <v>794</v>
      </c>
      <c r="C114" s="79" t="s">
        <v>186</v>
      </c>
      <c r="D114" s="82" t="s">
        <v>713</v>
      </c>
      <c r="E114" s="79">
        <v>1.5</v>
      </c>
      <c r="F114" s="79">
        <v>1.5</v>
      </c>
      <c r="G114" s="79">
        <v>1</v>
      </c>
      <c r="H114" s="74">
        <v>10</v>
      </c>
      <c r="I114" s="75">
        <v>6720</v>
      </c>
      <c r="J114" s="75">
        <v>0</v>
      </c>
      <c r="K114" s="75">
        <v>0</v>
      </c>
      <c r="L114" s="76">
        <f t="shared" si="36"/>
        <v>0</v>
      </c>
      <c r="M114" s="77">
        <v>2800</v>
      </c>
      <c r="N114" s="77">
        <v>10</v>
      </c>
      <c r="O114" s="75">
        <v>670</v>
      </c>
      <c r="P114" s="78">
        <f t="shared" si="39"/>
        <v>1876</v>
      </c>
    </row>
    <row r="115" spans="1:16" x14ac:dyDescent="0.25">
      <c r="A115" s="72">
        <f t="shared" si="37"/>
        <v>10</v>
      </c>
      <c r="B115" s="79" t="s">
        <v>795</v>
      </c>
      <c r="C115" s="79" t="s">
        <v>186</v>
      </c>
      <c r="D115" s="82" t="s">
        <v>713</v>
      </c>
      <c r="E115" s="79">
        <v>1.5</v>
      </c>
      <c r="F115" s="79">
        <v>1.5</v>
      </c>
      <c r="G115" s="79">
        <v>1</v>
      </c>
      <c r="H115" s="74">
        <v>10</v>
      </c>
      <c r="I115" s="75">
        <v>6720</v>
      </c>
      <c r="J115" s="75">
        <v>0</v>
      </c>
      <c r="K115" s="75">
        <v>0</v>
      </c>
      <c r="L115" s="76">
        <f t="shared" si="36"/>
        <v>0</v>
      </c>
      <c r="M115" s="77">
        <v>2800</v>
      </c>
      <c r="N115" s="77">
        <v>10</v>
      </c>
      <c r="O115" s="75">
        <v>670</v>
      </c>
      <c r="P115" s="78">
        <f t="shared" si="39"/>
        <v>1876</v>
      </c>
    </row>
    <row r="116" spans="1:16" x14ac:dyDescent="0.25">
      <c r="A116" s="72">
        <f t="shared" si="37"/>
        <v>11</v>
      </c>
      <c r="B116" s="79" t="s">
        <v>796</v>
      </c>
      <c r="C116" s="79" t="s">
        <v>186</v>
      </c>
      <c r="D116" s="82" t="s">
        <v>713</v>
      </c>
      <c r="E116" s="79">
        <v>1.5</v>
      </c>
      <c r="F116" s="79">
        <v>1.5</v>
      </c>
      <c r="G116" s="79">
        <v>1</v>
      </c>
      <c r="H116" s="74">
        <v>10</v>
      </c>
      <c r="I116" s="75">
        <v>6720</v>
      </c>
      <c r="J116" s="75">
        <v>0</v>
      </c>
      <c r="K116" s="75">
        <v>0</v>
      </c>
      <c r="L116" s="76">
        <f t="shared" si="36"/>
        <v>0</v>
      </c>
      <c r="M116" s="77">
        <v>2800</v>
      </c>
      <c r="N116" s="77">
        <v>10</v>
      </c>
      <c r="O116" s="75">
        <v>670</v>
      </c>
      <c r="P116" s="78">
        <f t="shared" si="39"/>
        <v>1876</v>
      </c>
    </row>
    <row r="117" spans="1:16" x14ac:dyDescent="0.25">
      <c r="A117" s="72">
        <f t="shared" si="37"/>
        <v>12</v>
      </c>
      <c r="B117" s="79" t="s">
        <v>797</v>
      </c>
      <c r="C117" s="79" t="s">
        <v>186</v>
      </c>
      <c r="D117" s="82" t="s">
        <v>713</v>
      </c>
      <c r="E117" s="79">
        <v>1.5</v>
      </c>
      <c r="F117" s="79">
        <v>1.5</v>
      </c>
      <c r="G117" s="79">
        <v>1</v>
      </c>
      <c r="H117" s="74">
        <v>10</v>
      </c>
      <c r="I117" s="75">
        <v>6720</v>
      </c>
      <c r="J117" s="75">
        <v>0</v>
      </c>
      <c r="K117" s="75">
        <v>0</v>
      </c>
      <c r="L117" s="76">
        <f t="shared" si="36"/>
        <v>0</v>
      </c>
      <c r="M117" s="77">
        <v>2800</v>
      </c>
      <c r="N117" s="77">
        <v>10</v>
      </c>
      <c r="O117" s="75">
        <v>670</v>
      </c>
      <c r="P117" s="78">
        <f t="shared" si="39"/>
        <v>1876</v>
      </c>
    </row>
    <row r="118" spans="1:16" x14ac:dyDescent="0.25">
      <c r="A118" s="72">
        <f t="shared" si="37"/>
        <v>13</v>
      </c>
      <c r="B118" s="79" t="s">
        <v>798</v>
      </c>
      <c r="C118" s="79" t="s">
        <v>186</v>
      </c>
      <c r="D118" s="82" t="s">
        <v>713</v>
      </c>
      <c r="E118" s="79">
        <v>1.5</v>
      </c>
      <c r="F118" s="79">
        <v>1.5</v>
      </c>
      <c r="G118" s="79">
        <v>1</v>
      </c>
      <c r="H118" s="74">
        <v>10</v>
      </c>
      <c r="I118" s="75">
        <v>6720</v>
      </c>
      <c r="J118" s="75">
        <v>0</v>
      </c>
      <c r="K118" s="75">
        <v>0</v>
      </c>
      <c r="L118" s="76">
        <f t="shared" si="36"/>
        <v>0</v>
      </c>
      <c r="M118" s="77">
        <v>2800</v>
      </c>
      <c r="N118" s="77">
        <v>10</v>
      </c>
      <c r="O118" s="75">
        <v>670</v>
      </c>
      <c r="P118" s="78">
        <f t="shared" si="39"/>
        <v>1876</v>
      </c>
    </row>
    <row r="119" spans="1:16" x14ac:dyDescent="0.25">
      <c r="A119" s="72">
        <f t="shared" si="37"/>
        <v>14</v>
      </c>
      <c r="B119" s="79" t="s">
        <v>799</v>
      </c>
      <c r="C119" s="79" t="s">
        <v>178</v>
      </c>
      <c r="D119" s="82" t="s">
        <v>713</v>
      </c>
      <c r="E119" s="79">
        <v>1.5</v>
      </c>
      <c r="F119" s="79">
        <v>1.5</v>
      </c>
      <c r="G119" s="79">
        <v>1</v>
      </c>
      <c r="H119" s="74">
        <v>10</v>
      </c>
      <c r="I119" s="75">
        <v>6720</v>
      </c>
      <c r="J119" s="75">
        <v>0</v>
      </c>
      <c r="K119" s="75">
        <v>0</v>
      </c>
      <c r="L119" s="76">
        <f t="shared" si="36"/>
        <v>0</v>
      </c>
      <c r="M119" s="77">
        <v>2800</v>
      </c>
      <c r="N119" s="77">
        <v>10</v>
      </c>
      <c r="O119" s="75">
        <v>670</v>
      </c>
      <c r="P119" s="78">
        <f t="shared" si="39"/>
        <v>1876</v>
      </c>
    </row>
    <row r="120" spans="1:16" x14ac:dyDescent="0.25">
      <c r="A120" s="72">
        <f t="shared" si="37"/>
        <v>15</v>
      </c>
      <c r="B120" s="79" t="s">
        <v>800</v>
      </c>
      <c r="C120" s="79" t="s">
        <v>186</v>
      </c>
      <c r="D120" s="82" t="s">
        <v>713</v>
      </c>
      <c r="E120" s="79">
        <v>1.5</v>
      </c>
      <c r="F120" s="79">
        <v>1.5</v>
      </c>
      <c r="G120" s="79">
        <v>1</v>
      </c>
      <c r="H120" s="74">
        <v>10</v>
      </c>
      <c r="I120" s="75">
        <v>6720</v>
      </c>
      <c r="J120" s="75">
        <v>0</v>
      </c>
      <c r="K120" s="75">
        <v>0</v>
      </c>
      <c r="L120" s="76">
        <f t="shared" si="36"/>
        <v>0</v>
      </c>
      <c r="M120" s="77">
        <v>2800</v>
      </c>
      <c r="N120" s="77">
        <v>10</v>
      </c>
      <c r="O120" s="75">
        <v>670</v>
      </c>
      <c r="P120" s="78">
        <f t="shared" si="39"/>
        <v>1876</v>
      </c>
    </row>
    <row r="121" spans="1:16" x14ac:dyDescent="0.25">
      <c r="A121" s="72">
        <f t="shared" si="37"/>
        <v>16</v>
      </c>
      <c r="B121" s="79" t="s">
        <v>801</v>
      </c>
      <c r="C121" s="79" t="s">
        <v>178</v>
      </c>
      <c r="D121" s="82" t="s">
        <v>713</v>
      </c>
      <c r="E121" s="79">
        <v>1.5</v>
      </c>
      <c r="F121" s="79">
        <v>1.5</v>
      </c>
      <c r="G121" s="79">
        <v>1</v>
      </c>
      <c r="H121" s="74">
        <v>10</v>
      </c>
      <c r="I121" s="75">
        <v>6720</v>
      </c>
      <c r="J121" s="75">
        <v>0</v>
      </c>
      <c r="K121" s="75">
        <v>0</v>
      </c>
      <c r="L121" s="76">
        <f t="shared" si="36"/>
        <v>0</v>
      </c>
      <c r="M121" s="77">
        <v>2800</v>
      </c>
      <c r="N121" s="77">
        <v>10</v>
      </c>
      <c r="O121" s="75">
        <v>670</v>
      </c>
      <c r="P121" s="78">
        <f t="shared" si="39"/>
        <v>1876</v>
      </c>
    </row>
    <row r="122" spans="1:16" ht="15.75" thickBot="1" x14ac:dyDescent="0.3">
      <c r="A122" s="80">
        <f t="shared" si="37"/>
        <v>17</v>
      </c>
      <c r="B122" s="82" t="s">
        <v>802</v>
      </c>
      <c r="C122" s="82" t="s">
        <v>178</v>
      </c>
      <c r="D122" s="82" t="s">
        <v>713</v>
      </c>
      <c r="E122" s="82">
        <v>1.5</v>
      </c>
      <c r="F122" s="82">
        <v>1.5</v>
      </c>
      <c r="G122" s="82">
        <v>1</v>
      </c>
      <c r="H122" s="83">
        <v>10</v>
      </c>
      <c r="I122" s="84">
        <v>6720</v>
      </c>
      <c r="J122" s="84">
        <v>0</v>
      </c>
      <c r="K122" s="84">
        <v>0</v>
      </c>
      <c r="L122" s="85">
        <f t="shared" si="36"/>
        <v>0</v>
      </c>
      <c r="M122" s="86">
        <v>2800</v>
      </c>
      <c r="N122" s="86">
        <v>10</v>
      </c>
      <c r="O122" s="84">
        <v>670</v>
      </c>
      <c r="P122" s="87">
        <f t="shared" si="39"/>
        <v>1876</v>
      </c>
    </row>
    <row r="123" spans="1:16" ht="15.75" thickBot="1" x14ac:dyDescent="0.3">
      <c r="A123" s="226" t="s">
        <v>286</v>
      </c>
      <c r="B123" s="227"/>
      <c r="C123" s="57" t="s">
        <v>89</v>
      </c>
      <c r="D123" s="57" t="s">
        <v>163</v>
      </c>
      <c r="E123" s="57" t="s">
        <v>163</v>
      </c>
      <c r="F123" s="57" t="s">
        <v>163</v>
      </c>
      <c r="G123" s="57">
        <f>SUM(G124:G142)</f>
        <v>19</v>
      </c>
      <c r="H123" s="57" t="s">
        <v>163</v>
      </c>
      <c r="I123" s="62">
        <f t="shared" ref="I123:N123" si="40">SUM(I124:I142)</f>
        <v>128520</v>
      </c>
      <c r="J123" s="62">
        <f t="shared" si="40"/>
        <v>13325.874545454541</v>
      </c>
      <c r="K123" s="62">
        <f t="shared" si="40"/>
        <v>123500</v>
      </c>
      <c r="L123" s="62">
        <f t="shared" si="40"/>
        <v>86618.18454545454</v>
      </c>
      <c r="M123" s="62">
        <f t="shared" si="40"/>
        <v>0</v>
      </c>
      <c r="N123" s="62">
        <f t="shared" si="40"/>
        <v>0</v>
      </c>
      <c r="O123" s="62">
        <f>+SUM(O124:O142)</f>
        <v>0</v>
      </c>
      <c r="P123" s="64">
        <f>+SUM(P124:P142)</f>
        <v>0</v>
      </c>
    </row>
    <row r="124" spans="1:16" x14ac:dyDescent="0.25">
      <c r="A124" s="88">
        <v>1</v>
      </c>
      <c r="B124" s="228" t="s">
        <v>803</v>
      </c>
      <c r="C124" s="89" t="s">
        <v>288</v>
      </c>
      <c r="D124" s="89" t="s">
        <v>715</v>
      </c>
      <c r="E124" s="89">
        <v>1.5</v>
      </c>
      <c r="F124" s="89">
        <v>3.6</v>
      </c>
      <c r="G124" s="89">
        <v>1</v>
      </c>
      <c r="H124" s="89">
        <v>11.8</v>
      </c>
      <c r="I124" s="120">
        <v>7560</v>
      </c>
      <c r="J124" s="90">
        <v>892.08</v>
      </c>
      <c r="K124" s="90">
        <v>6500</v>
      </c>
      <c r="L124" s="91">
        <f>+J124*K124/1000</f>
        <v>5798.52</v>
      </c>
      <c r="M124" s="92">
        <v>0</v>
      </c>
      <c r="N124" s="92">
        <v>0</v>
      </c>
      <c r="O124" s="90">
        <f>+M124*N124/100</f>
        <v>0</v>
      </c>
      <c r="P124" s="93">
        <f>+O124*M124/1000</f>
        <v>0</v>
      </c>
    </row>
    <row r="125" spans="1:16" x14ac:dyDescent="0.25">
      <c r="A125" s="72">
        <v>2</v>
      </c>
      <c r="B125" s="229"/>
      <c r="C125" s="74" t="s">
        <v>289</v>
      </c>
      <c r="D125" s="82" t="s">
        <v>713</v>
      </c>
      <c r="E125" s="74">
        <v>1.5</v>
      </c>
      <c r="F125" s="74">
        <v>1.5</v>
      </c>
      <c r="G125" s="74">
        <v>1</v>
      </c>
      <c r="H125" s="74">
        <v>9.8000000000000007</v>
      </c>
      <c r="I125" s="121">
        <v>6720</v>
      </c>
      <c r="J125" s="75">
        <v>658.56</v>
      </c>
      <c r="K125" s="75">
        <v>6500</v>
      </c>
      <c r="L125" s="76">
        <f t="shared" ref="L125:L142" si="41">+J125*K125/1000</f>
        <v>4280.6400000000003</v>
      </c>
      <c r="M125" s="77">
        <v>0</v>
      </c>
      <c r="N125" s="77">
        <v>0</v>
      </c>
      <c r="O125" s="75">
        <f>+M125*N125/100</f>
        <v>0</v>
      </c>
      <c r="P125" s="78">
        <f>+O125*M125/1000</f>
        <v>0</v>
      </c>
    </row>
    <row r="126" spans="1:16" x14ac:dyDescent="0.25">
      <c r="A126" s="72">
        <v>3</v>
      </c>
      <c r="B126" s="229"/>
      <c r="C126" s="74" t="s">
        <v>289</v>
      </c>
      <c r="D126" s="82" t="s">
        <v>713</v>
      </c>
      <c r="E126" s="74">
        <v>1.5</v>
      </c>
      <c r="F126" s="74">
        <v>1.5</v>
      </c>
      <c r="G126" s="74">
        <v>1</v>
      </c>
      <c r="H126" s="74">
        <v>9.8000000000000007</v>
      </c>
      <c r="I126" s="121">
        <v>6720</v>
      </c>
      <c r="J126" s="75">
        <v>658.5545454545454</v>
      </c>
      <c r="K126" s="75">
        <v>6500</v>
      </c>
      <c r="L126" s="76">
        <f t="shared" si="41"/>
        <v>4280.6045454545447</v>
      </c>
      <c r="M126" s="77">
        <v>0</v>
      </c>
      <c r="N126" s="77">
        <v>0</v>
      </c>
      <c r="O126" s="75">
        <f t="shared" ref="O126:O142" si="42">+M126*N126/100</f>
        <v>0</v>
      </c>
      <c r="P126" s="78">
        <f t="shared" ref="P126:P142" si="43">+O126*M126/1000</f>
        <v>0</v>
      </c>
    </row>
    <row r="127" spans="1:16" x14ac:dyDescent="0.25">
      <c r="A127" s="72">
        <v>4</v>
      </c>
      <c r="B127" s="122" t="s">
        <v>804</v>
      </c>
      <c r="C127" s="79" t="s">
        <v>291</v>
      </c>
      <c r="D127" s="82" t="s">
        <v>713</v>
      </c>
      <c r="E127" s="79">
        <v>1.5</v>
      </c>
      <c r="F127" s="94">
        <v>2.4</v>
      </c>
      <c r="G127" s="79">
        <v>1</v>
      </c>
      <c r="H127" s="74">
        <v>16</v>
      </c>
      <c r="I127" s="121">
        <v>6720</v>
      </c>
      <c r="J127" s="75">
        <v>1077</v>
      </c>
      <c r="K127" s="75">
        <v>6500</v>
      </c>
      <c r="L127" s="76">
        <f t="shared" si="41"/>
        <v>7000.5</v>
      </c>
      <c r="M127" s="77">
        <v>0</v>
      </c>
      <c r="N127" s="77">
        <v>0</v>
      </c>
      <c r="O127" s="75">
        <f t="shared" si="42"/>
        <v>0</v>
      </c>
      <c r="P127" s="78">
        <f t="shared" si="43"/>
        <v>0</v>
      </c>
    </row>
    <row r="128" spans="1:16" x14ac:dyDescent="0.25">
      <c r="A128" s="72">
        <v>5</v>
      </c>
      <c r="B128" s="122" t="s">
        <v>805</v>
      </c>
      <c r="C128" s="79" t="s">
        <v>215</v>
      </c>
      <c r="D128" s="82" t="s">
        <v>713</v>
      </c>
      <c r="E128" s="79">
        <v>1.5</v>
      </c>
      <c r="F128" s="74">
        <v>1.5</v>
      </c>
      <c r="G128" s="79">
        <v>1</v>
      </c>
      <c r="H128" s="74">
        <v>9.8000000000000007</v>
      </c>
      <c r="I128" s="121">
        <v>6720</v>
      </c>
      <c r="J128" s="75">
        <v>658.56</v>
      </c>
      <c r="K128" s="75">
        <v>6500</v>
      </c>
      <c r="L128" s="76">
        <f t="shared" si="41"/>
        <v>4280.6400000000003</v>
      </c>
      <c r="M128" s="77">
        <v>0</v>
      </c>
      <c r="N128" s="77">
        <v>0</v>
      </c>
      <c r="O128" s="75">
        <f t="shared" si="42"/>
        <v>0</v>
      </c>
      <c r="P128" s="78">
        <f t="shared" si="43"/>
        <v>0</v>
      </c>
    </row>
    <row r="129" spans="1:16" x14ac:dyDescent="0.25">
      <c r="A129" s="72">
        <v>6</v>
      </c>
      <c r="B129" s="122" t="s">
        <v>806</v>
      </c>
      <c r="C129" s="79" t="s">
        <v>294</v>
      </c>
      <c r="D129" s="82" t="s">
        <v>713</v>
      </c>
      <c r="E129" s="79">
        <v>1.5</v>
      </c>
      <c r="F129" s="94">
        <v>1.6</v>
      </c>
      <c r="G129" s="79">
        <v>1</v>
      </c>
      <c r="H129" s="74">
        <v>11</v>
      </c>
      <c r="I129" s="121">
        <v>6720</v>
      </c>
      <c r="J129" s="75">
        <v>739.2</v>
      </c>
      <c r="K129" s="75">
        <v>6500</v>
      </c>
      <c r="L129" s="76">
        <f t="shared" si="41"/>
        <v>4804.8</v>
      </c>
      <c r="M129" s="77">
        <v>0</v>
      </c>
      <c r="N129" s="77">
        <v>0</v>
      </c>
      <c r="O129" s="75">
        <f t="shared" si="42"/>
        <v>0</v>
      </c>
      <c r="P129" s="78">
        <f t="shared" si="43"/>
        <v>0</v>
      </c>
    </row>
    <row r="130" spans="1:16" x14ac:dyDescent="0.25">
      <c r="A130" s="72">
        <v>7</v>
      </c>
      <c r="B130" s="122" t="s">
        <v>807</v>
      </c>
      <c r="C130" s="79" t="s">
        <v>215</v>
      </c>
      <c r="D130" s="82" t="s">
        <v>713</v>
      </c>
      <c r="E130" s="79">
        <v>1.5</v>
      </c>
      <c r="F130" s="74">
        <v>1.5</v>
      </c>
      <c r="G130" s="79">
        <v>1</v>
      </c>
      <c r="H130" s="74">
        <v>9.8000000000000007</v>
      </c>
      <c r="I130" s="121">
        <v>6720</v>
      </c>
      <c r="J130" s="75">
        <v>658.56</v>
      </c>
      <c r="K130" s="75">
        <v>6500</v>
      </c>
      <c r="L130" s="76">
        <f t="shared" si="41"/>
        <v>4280.6400000000003</v>
      </c>
      <c r="M130" s="77">
        <v>0</v>
      </c>
      <c r="N130" s="77">
        <v>0</v>
      </c>
      <c r="O130" s="75">
        <f t="shared" si="42"/>
        <v>0</v>
      </c>
      <c r="P130" s="78">
        <f t="shared" si="43"/>
        <v>0</v>
      </c>
    </row>
    <row r="131" spans="1:16" x14ac:dyDescent="0.25">
      <c r="A131" s="72">
        <v>8</v>
      </c>
      <c r="B131" s="122" t="s">
        <v>808</v>
      </c>
      <c r="C131" s="79" t="s">
        <v>294</v>
      </c>
      <c r="D131" s="82" t="s">
        <v>713</v>
      </c>
      <c r="E131" s="79">
        <v>1.5</v>
      </c>
      <c r="F131" s="74">
        <v>1.6</v>
      </c>
      <c r="G131" s="79">
        <v>1</v>
      </c>
      <c r="H131" s="74">
        <v>11</v>
      </c>
      <c r="I131" s="121">
        <v>6720</v>
      </c>
      <c r="J131" s="75">
        <v>739.2</v>
      </c>
      <c r="K131" s="75">
        <v>6500</v>
      </c>
      <c r="L131" s="76">
        <f t="shared" si="41"/>
        <v>4804.8</v>
      </c>
      <c r="M131" s="77">
        <v>0</v>
      </c>
      <c r="N131" s="77">
        <v>0</v>
      </c>
      <c r="O131" s="75">
        <f t="shared" si="42"/>
        <v>0</v>
      </c>
      <c r="P131" s="78">
        <f t="shared" si="43"/>
        <v>0</v>
      </c>
    </row>
    <row r="132" spans="1:16" x14ac:dyDescent="0.25">
      <c r="A132" s="72">
        <v>9</v>
      </c>
      <c r="B132" s="122" t="s">
        <v>809</v>
      </c>
      <c r="C132" s="79" t="s">
        <v>215</v>
      </c>
      <c r="D132" s="82" t="s">
        <v>713</v>
      </c>
      <c r="E132" s="79">
        <v>1.5</v>
      </c>
      <c r="F132" s="74">
        <v>1.5</v>
      </c>
      <c r="G132" s="79">
        <v>1</v>
      </c>
      <c r="H132" s="74">
        <v>9.8000000000000007</v>
      </c>
      <c r="I132" s="121">
        <v>6720</v>
      </c>
      <c r="J132" s="75">
        <v>658.56</v>
      </c>
      <c r="K132" s="75">
        <v>6500</v>
      </c>
      <c r="L132" s="76">
        <f t="shared" si="41"/>
        <v>4280.6400000000003</v>
      </c>
      <c r="M132" s="77">
        <v>0</v>
      </c>
      <c r="N132" s="77">
        <v>0</v>
      </c>
      <c r="O132" s="75">
        <f t="shared" si="42"/>
        <v>0</v>
      </c>
      <c r="P132" s="78">
        <f t="shared" si="43"/>
        <v>0</v>
      </c>
    </row>
    <row r="133" spans="1:16" x14ac:dyDescent="0.25">
      <c r="A133" s="72">
        <v>10</v>
      </c>
      <c r="B133" s="122" t="s">
        <v>810</v>
      </c>
      <c r="C133" s="79" t="s">
        <v>215</v>
      </c>
      <c r="D133" s="82" t="s">
        <v>713</v>
      </c>
      <c r="E133" s="79">
        <v>1.5</v>
      </c>
      <c r="F133" s="74">
        <v>1.5</v>
      </c>
      <c r="G133" s="79">
        <v>1</v>
      </c>
      <c r="H133" s="74">
        <v>9.8000000000000007</v>
      </c>
      <c r="I133" s="121">
        <v>6720</v>
      </c>
      <c r="J133" s="75">
        <v>658.56</v>
      </c>
      <c r="K133" s="75">
        <v>6500</v>
      </c>
      <c r="L133" s="76">
        <f t="shared" si="41"/>
        <v>4280.6400000000003</v>
      </c>
      <c r="M133" s="77">
        <v>0</v>
      </c>
      <c r="N133" s="77">
        <v>0</v>
      </c>
      <c r="O133" s="75">
        <f t="shared" si="42"/>
        <v>0</v>
      </c>
      <c r="P133" s="78">
        <f t="shared" si="43"/>
        <v>0</v>
      </c>
    </row>
    <row r="134" spans="1:16" x14ac:dyDescent="0.25">
      <c r="A134" s="72">
        <v>11</v>
      </c>
      <c r="B134" s="122" t="s">
        <v>811</v>
      </c>
      <c r="C134" s="79" t="s">
        <v>215</v>
      </c>
      <c r="D134" s="82" t="s">
        <v>713</v>
      </c>
      <c r="E134" s="79">
        <v>1.5</v>
      </c>
      <c r="F134" s="74">
        <v>1.5</v>
      </c>
      <c r="G134" s="79">
        <v>1</v>
      </c>
      <c r="H134" s="74">
        <v>9.8000000000000007</v>
      </c>
      <c r="I134" s="121">
        <v>6720</v>
      </c>
      <c r="J134" s="75">
        <v>658.56</v>
      </c>
      <c r="K134" s="75">
        <v>6500</v>
      </c>
      <c r="L134" s="76">
        <f t="shared" si="41"/>
        <v>4280.6400000000003</v>
      </c>
      <c r="M134" s="77">
        <v>0</v>
      </c>
      <c r="N134" s="77">
        <v>0</v>
      </c>
      <c r="O134" s="75">
        <f t="shared" si="42"/>
        <v>0</v>
      </c>
      <c r="P134" s="78">
        <f t="shared" si="43"/>
        <v>0</v>
      </c>
    </row>
    <row r="135" spans="1:16" x14ac:dyDescent="0.25">
      <c r="A135" s="72">
        <v>12</v>
      </c>
      <c r="B135" s="122" t="s">
        <v>812</v>
      </c>
      <c r="C135" s="79" t="s">
        <v>215</v>
      </c>
      <c r="D135" s="82" t="s">
        <v>713</v>
      </c>
      <c r="E135" s="79">
        <v>1.5</v>
      </c>
      <c r="F135" s="74">
        <v>1.5</v>
      </c>
      <c r="G135" s="79">
        <v>1</v>
      </c>
      <c r="H135" s="74">
        <v>9.8000000000000007</v>
      </c>
      <c r="I135" s="121">
        <v>6720</v>
      </c>
      <c r="J135" s="75">
        <v>658.56</v>
      </c>
      <c r="K135" s="75">
        <v>6500</v>
      </c>
      <c r="L135" s="76">
        <f t="shared" si="41"/>
        <v>4280.6400000000003</v>
      </c>
      <c r="M135" s="77">
        <v>0</v>
      </c>
      <c r="N135" s="77">
        <v>0</v>
      </c>
      <c r="O135" s="75">
        <f t="shared" si="42"/>
        <v>0</v>
      </c>
      <c r="P135" s="78">
        <f t="shared" si="43"/>
        <v>0</v>
      </c>
    </row>
    <row r="136" spans="1:16" x14ac:dyDescent="0.25">
      <c r="A136" s="72">
        <v>13</v>
      </c>
      <c r="B136" s="122" t="s">
        <v>813</v>
      </c>
      <c r="C136" s="79" t="s">
        <v>215</v>
      </c>
      <c r="D136" s="82" t="s">
        <v>713</v>
      </c>
      <c r="E136" s="79">
        <v>1.5</v>
      </c>
      <c r="F136" s="74">
        <v>1.5</v>
      </c>
      <c r="G136" s="79">
        <v>1</v>
      </c>
      <c r="H136" s="74">
        <v>9.8000000000000007</v>
      </c>
      <c r="I136" s="121">
        <v>6720</v>
      </c>
      <c r="J136" s="75">
        <v>658.56</v>
      </c>
      <c r="K136" s="75">
        <v>6500</v>
      </c>
      <c r="L136" s="76">
        <f t="shared" si="41"/>
        <v>4280.6400000000003</v>
      </c>
      <c r="M136" s="77">
        <v>0</v>
      </c>
      <c r="N136" s="77">
        <v>0</v>
      </c>
      <c r="O136" s="75">
        <f t="shared" si="42"/>
        <v>0</v>
      </c>
      <c r="P136" s="78">
        <f t="shared" si="43"/>
        <v>0</v>
      </c>
    </row>
    <row r="137" spans="1:16" x14ac:dyDescent="0.25">
      <c r="A137" s="72">
        <v>14</v>
      </c>
      <c r="B137" s="122" t="s">
        <v>814</v>
      </c>
      <c r="C137" s="79" t="s">
        <v>303</v>
      </c>
      <c r="D137" s="82" t="s">
        <v>713</v>
      </c>
      <c r="E137" s="79">
        <v>1.5</v>
      </c>
      <c r="F137" s="74">
        <v>1.5</v>
      </c>
      <c r="G137" s="79">
        <v>1</v>
      </c>
      <c r="H137" s="74">
        <v>9.8000000000000007</v>
      </c>
      <c r="I137" s="121">
        <v>6720</v>
      </c>
      <c r="J137" s="75">
        <v>658.56</v>
      </c>
      <c r="K137" s="75">
        <v>6500</v>
      </c>
      <c r="L137" s="76">
        <f t="shared" si="41"/>
        <v>4280.6400000000003</v>
      </c>
      <c r="M137" s="77">
        <v>0</v>
      </c>
      <c r="N137" s="77">
        <v>0</v>
      </c>
      <c r="O137" s="75">
        <f t="shared" si="42"/>
        <v>0</v>
      </c>
      <c r="P137" s="78">
        <f t="shared" si="43"/>
        <v>0</v>
      </c>
    </row>
    <row r="138" spans="1:16" x14ac:dyDescent="0.25">
      <c r="A138" s="72">
        <v>15</v>
      </c>
      <c r="B138" s="122" t="s">
        <v>815</v>
      </c>
      <c r="C138" s="79" t="s">
        <v>215</v>
      </c>
      <c r="D138" s="82" t="s">
        <v>713</v>
      </c>
      <c r="E138" s="79">
        <v>1.5</v>
      </c>
      <c r="F138" s="74">
        <v>1.5</v>
      </c>
      <c r="G138" s="79">
        <v>1</v>
      </c>
      <c r="H138" s="74">
        <v>9.8000000000000007</v>
      </c>
      <c r="I138" s="121">
        <v>6720</v>
      </c>
      <c r="J138" s="75">
        <v>658.56</v>
      </c>
      <c r="K138" s="75">
        <v>6500</v>
      </c>
      <c r="L138" s="76">
        <f t="shared" si="41"/>
        <v>4280.6400000000003</v>
      </c>
      <c r="M138" s="77">
        <v>0</v>
      </c>
      <c r="N138" s="77">
        <v>0</v>
      </c>
      <c r="O138" s="75">
        <f t="shared" si="42"/>
        <v>0</v>
      </c>
      <c r="P138" s="78">
        <f t="shared" si="43"/>
        <v>0</v>
      </c>
    </row>
    <row r="139" spans="1:16" x14ac:dyDescent="0.25">
      <c r="A139" s="72">
        <v>16</v>
      </c>
      <c r="B139" s="122" t="s">
        <v>816</v>
      </c>
      <c r="C139" s="79" t="s">
        <v>215</v>
      </c>
      <c r="D139" s="82" t="s">
        <v>713</v>
      </c>
      <c r="E139" s="79">
        <v>1.5</v>
      </c>
      <c r="F139" s="74">
        <v>1.5</v>
      </c>
      <c r="G139" s="79">
        <v>1</v>
      </c>
      <c r="H139" s="74">
        <v>9.8000000000000007</v>
      </c>
      <c r="I139" s="121">
        <v>6720</v>
      </c>
      <c r="J139" s="75">
        <v>658.56</v>
      </c>
      <c r="K139" s="75">
        <v>6500</v>
      </c>
      <c r="L139" s="76">
        <f t="shared" si="41"/>
        <v>4280.6400000000003</v>
      </c>
      <c r="M139" s="77">
        <v>0</v>
      </c>
      <c r="N139" s="77">
        <v>0</v>
      </c>
      <c r="O139" s="75">
        <f t="shared" si="42"/>
        <v>0</v>
      </c>
      <c r="P139" s="78">
        <f t="shared" si="43"/>
        <v>0</v>
      </c>
    </row>
    <row r="140" spans="1:16" x14ac:dyDescent="0.25">
      <c r="A140" s="72">
        <v>17</v>
      </c>
      <c r="B140" s="122" t="s">
        <v>817</v>
      </c>
      <c r="C140" s="79" t="s">
        <v>215</v>
      </c>
      <c r="D140" s="82" t="s">
        <v>713</v>
      </c>
      <c r="E140" s="79">
        <v>1.5</v>
      </c>
      <c r="F140" s="74">
        <v>1.5</v>
      </c>
      <c r="G140" s="79">
        <v>1</v>
      </c>
      <c r="H140" s="74">
        <v>9.8000000000000007</v>
      </c>
      <c r="I140" s="121">
        <v>6720</v>
      </c>
      <c r="J140" s="75">
        <v>658.56</v>
      </c>
      <c r="K140" s="75">
        <v>6500</v>
      </c>
      <c r="L140" s="76">
        <f t="shared" si="41"/>
        <v>4280.6400000000003</v>
      </c>
      <c r="M140" s="77">
        <v>0</v>
      </c>
      <c r="N140" s="77">
        <v>0</v>
      </c>
      <c r="O140" s="75">
        <f t="shared" si="42"/>
        <v>0</v>
      </c>
      <c r="P140" s="78">
        <f t="shared" si="43"/>
        <v>0</v>
      </c>
    </row>
    <row r="141" spans="1:16" x14ac:dyDescent="0.25">
      <c r="A141" s="72">
        <v>18</v>
      </c>
      <c r="B141" s="122" t="s">
        <v>818</v>
      </c>
      <c r="C141" s="79" t="s">
        <v>215</v>
      </c>
      <c r="D141" s="82" t="s">
        <v>713</v>
      </c>
      <c r="E141" s="79">
        <v>1.5</v>
      </c>
      <c r="F141" s="79">
        <v>1.5</v>
      </c>
      <c r="G141" s="79">
        <v>1</v>
      </c>
      <c r="H141" s="74">
        <v>9.8000000000000007</v>
      </c>
      <c r="I141" s="121">
        <v>6720</v>
      </c>
      <c r="J141" s="75">
        <v>658.56</v>
      </c>
      <c r="K141" s="75">
        <v>6500</v>
      </c>
      <c r="L141" s="76">
        <f t="shared" si="41"/>
        <v>4280.6400000000003</v>
      </c>
      <c r="M141" s="77">
        <v>0</v>
      </c>
      <c r="N141" s="77">
        <v>0</v>
      </c>
      <c r="O141" s="75">
        <f t="shared" si="42"/>
        <v>0</v>
      </c>
      <c r="P141" s="78">
        <f t="shared" si="43"/>
        <v>0</v>
      </c>
    </row>
    <row r="142" spans="1:16" ht="15.75" thickBot="1" x14ac:dyDescent="0.3">
      <c r="A142" s="80">
        <v>19</v>
      </c>
      <c r="B142" s="123" t="s">
        <v>819</v>
      </c>
      <c r="C142" s="82" t="s">
        <v>215</v>
      </c>
      <c r="D142" s="82" t="s">
        <v>713</v>
      </c>
      <c r="E142" s="82">
        <v>1.5</v>
      </c>
      <c r="F142" s="83">
        <v>1.5</v>
      </c>
      <c r="G142" s="82">
        <v>1</v>
      </c>
      <c r="H142" s="83">
        <v>9.8000000000000007</v>
      </c>
      <c r="I142" s="124">
        <v>6720</v>
      </c>
      <c r="J142" s="84">
        <v>658.56</v>
      </c>
      <c r="K142" s="84">
        <v>6500</v>
      </c>
      <c r="L142" s="85">
        <f t="shared" si="41"/>
        <v>4280.6400000000003</v>
      </c>
      <c r="M142" s="86">
        <v>0</v>
      </c>
      <c r="N142" s="86">
        <v>0</v>
      </c>
      <c r="O142" s="84">
        <f t="shared" si="42"/>
        <v>0</v>
      </c>
      <c r="P142" s="87">
        <f t="shared" si="43"/>
        <v>0</v>
      </c>
    </row>
    <row r="143" spans="1:16" ht="15.75" thickBot="1" x14ac:dyDescent="0.3">
      <c r="A143" s="226" t="s">
        <v>309</v>
      </c>
      <c r="B143" s="227"/>
      <c r="C143" s="57" t="s">
        <v>89</v>
      </c>
      <c r="D143" s="57" t="s">
        <v>163</v>
      </c>
      <c r="E143" s="57" t="s">
        <v>163</v>
      </c>
      <c r="F143" s="57" t="s">
        <v>163</v>
      </c>
      <c r="G143" s="57">
        <f>SUM(G144:G161)</f>
        <v>18</v>
      </c>
      <c r="H143" s="57" t="s">
        <v>163</v>
      </c>
      <c r="I143" s="62">
        <f t="shared" ref="I143:K143" si="44">SUM(I144:I161)</f>
        <v>113840</v>
      </c>
      <c r="J143" s="62">
        <f t="shared" si="44"/>
        <v>2249.44</v>
      </c>
      <c r="K143" s="62">
        <f t="shared" si="44"/>
        <v>29984</v>
      </c>
      <c r="L143" s="62">
        <f>SUM(L144:L161)</f>
        <v>23508.667680000002</v>
      </c>
      <c r="M143" s="62">
        <f t="shared" ref="M143:O143" si="45">SUM(M144:M161)</f>
        <v>37500</v>
      </c>
      <c r="N143" s="62">
        <f t="shared" si="45"/>
        <v>146.69999999999999</v>
      </c>
      <c r="O143" s="62">
        <f t="shared" si="45"/>
        <v>8008</v>
      </c>
      <c r="P143" s="64">
        <f>+SUM(P144:P161)</f>
        <v>20020.000000000004</v>
      </c>
    </row>
    <row r="144" spans="1:16" x14ac:dyDescent="0.25">
      <c r="A144" s="88">
        <v>1</v>
      </c>
      <c r="B144" s="247" t="s">
        <v>820</v>
      </c>
      <c r="C144" s="89" t="s">
        <v>311</v>
      </c>
      <c r="D144" s="89" t="s">
        <v>715</v>
      </c>
      <c r="E144" s="89">
        <v>1.5</v>
      </c>
      <c r="F144" s="89">
        <v>2</v>
      </c>
      <c r="G144" s="89">
        <v>1</v>
      </c>
      <c r="H144" s="89">
        <v>10.1</v>
      </c>
      <c r="I144" s="90">
        <v>8560</v>
      </c>
      <c r="J144" s="90">
        <f t="shared" ref="J144:J146" si="46">+I144*H144/100</f>
        <v>864.56</v>
      </c>
      <c r="K144" s="90">
        <v>12350</v>
      </c>
      <c r="L144" s="91">
        <f>J144*K144/1000</f>
        <v>10677.316000000001</v>
      </c>
      <c r="M144" s="92">
        <v>0</v>
      </c>
      <c r="N144" s="92">
        <v>0</v>
      </c>
      <c r="O144" s="90">
        <f>+M144*N144/100</f>
        <v>0</v>
      </c>
      <c r="P144" s="93">
        <f>+O144*M144/1000</f>
        <v>0</v>
      </c>
    </row>
    <row r="145" spans="1:16" x14ac:dyDescent="0.25">
      <c r="A145" s="72">
        <f>+A144+1</f>
        <v>2</v>
      </c>
      <c r="B145" s="248"/>
      <c r="C145" s="74" t="s">
        <v>312</v>
      </c>
      <c r="D145" s="82" t="s">
        <v>713</v>
      </c>
      <c r="E145" s="74">
        <v>1.5</v>
      </c>
      <c r="F145" s="74">
        <v>3</v>
      </c>
      <c r="G145" s="74">
        <v>1</v>
      </c>
      <c r="H145" s="74">
        <v>14.1</v>
      </c>
      <c r="I145" s="75">
        <v>6720</v>
      </c>
      <c r="J145" s="75">
        <f t="shared" si="46"/>
        <v>947.52</v>
      </c>
      <c r="K145" s="75">
        <v>10034</v>
      </c>
      <c r="L145" s="76">
        <f t="shared" ref="L145:L160" si="47">J145*K145/1000</f>
        <v>9507.4156800000001</v>
      </c>
      <c r="M145" s="77">
        <v>0</v>
      </c>
      <c r="N145" s="77">
        <v>0</v>
      </c>
      <c r="O145" s="75">
        <f>+M145*N145/100</f>
        <v>0</v>
      </c>
      <c r="P145" s="78">
        <f>+O145*M145/1000</f>
        <v>0</v>
      </c>
    </row>
    <row r="146" spans="1:16" x14ac:dyDescent="0.25">
      <c r="A146" s="72">
        <f t="shared" ref="A146:A160" si="48">+A145+1</f>
        <v>3</v>
      </c>
      <c r="B146" s="228"/>
      <c r="C146" s="74" t="s">
        <v>181</v>
      </c>
      <c r="D146" s="82" t="s">
        <v>713</v>
      </c>
      <c r="E146" s="74">
        <v>1.5</v>
      </c>
      <c r="F146" s="74">
        <v>1.5</v>
      </c>
      <c r="G146" s="74">
        <v>1</v>
      </c>
      <c r="H146" s="74">
        <v>7.1</v>
      </c>
      <c r="I146" s="75">
        <v>6160</v>
      </c>
      <c r="J146" s="75">
        <f t="shared" si="46"/>
        <v>437.36</v>
      </c>
      <c r="K146" s="75">
        <v>7600</v>
      </c>
      <c r="L146" s="76">
        <f t="shared" si="47"/>
        <v>3323.9360000000001</v>
      </c>
      <c r="M146" s="77">
        <v>0</v>
      </c>
      <c r="N146" s="77">
        <v>0</v>
      </c>
      <c r="O146" s="75">
        <f>+M146*N146/100</f>
        <v>0</v>
      </c>
      <c r="P146" s="78">
        <f t="shared" ref="P146:P160" si="49">+O146*M146/1000</f>
        <v>0</v>
      </c>
    </row>
    <row r="147" spans="1:16" x14ac:dyDescent="0.25">
      <c r="A147" s="72">
        <f t="shared" si="48"/>
        <v>4</v>
      </c>
      <c r="B147" s="79" t="s">
        <v>821</v>
      </c>
      <c r="C147" s="79" t="s">
        <v>186</v>
      </c>
      <c r="D147" s="82" t="s">
        <v>713</v>
      </c>
      <c r="E147" s="79">
        <v>1.5</v>
      </c>
      <c r="F147" s="79">
        <v>1.5</v>
      </c>
      <c r="G147" s="79">
        <v>1</v>
      </c>
      <c r="H147" s="74">
        <v>9.3000000000000007</v>
      </c>
      <c r="I147" s="75">
        <v>6160</v>
      </c>
      <c r="J147" s="75">
        <v>0</v>
      </c>
      <c r="K147" s="75">
        <v>0</v>
      </c>
      <c r="L147" s="76">
        <f t="shared" si="47"/>
        <v>0</v>
      </c>
      <c r="M147" s="77">
        <v>2500</v>
      </c>
      <c r="N147" s="77">
        <v>9.5</v>
      </c>
      <c r="O147" s="75">
        <v>572.88000000000011</v>
      </c>
      <c r="P147" s="78">
        <f t="shared" si="49"/>
        <v>1432.2000000000003</v>
      </c>
    </row>
    <row r="148" spans="1:16" x14ac:dyDescent="0.25">
      <c r="A148" s="72">
        <f t="shared" si="48"/>
        <v>5</v>
      </c>
      <c r="B148" s="79" t="s">
        <v>822</v>
      </c>
      <c r="C148" s="79" t="s">
        <v>186</v>
      </c>
      <c r="D148" s="82" t="s">
        <v>713</v>
      </c>
      <c r="E148" s="79">
        <v>1.5</v>
      </c>
      <c r="F148" s="79">
        <v>1.5</v>
      </c>
      <c r="G148" s="79">
        <v>1</v>
      </c>
      <c r="H148" s="74">
        <v>9.3000000000000007</v>
      </c>
      <c r="I148" s="75">
        <v>6160</v>
      </c>
      <c r="J148" s="75">
        <v>0</v>
      </c>
      <c r="K148" s="75">
        <v>0</v>
      </c>
      <c r="L148" s="76">
        <f t="shared" si="47"/>
        <v>0</v>
      </c>
      <c r="M148" s="77">
        <v>2500</v>
      </c>
      <c r="N148" s="77">
        <v>9.5</v>
      </c>
      <c r="O148" s="75">
        <v>572.88000000000011</v>
      </c>
      <c r="P148" s="78">
        <f t="shared" si="49"/>
        <v>1432.2000000000003</v>
      </c>
    </row>
    <row r="149" spans="1:16" x14ac:dyDescent="0.25">
      <c r="A149" s="72">
        <f t="shared" si="48"/>
        <v>6</v>
      </c>
      <c r="B149" s="79" t="s">
        <v>823</v>
      </c>
      <c r="C149" s="79" t="s">
        <v>186</v>
      </c>
      <c r="D149" s="82" t="s">
        <v>713</v>
      </c>
      <c r="E149" s="79">
        <v>1.5</v>
      </c>
      <c r="F149" s="79">
        <v>1.5</v>
      </c>
      <c r="G149" s="79">
        <v>1</v>
      </c>
      <c r="H149" s="74">
        <v>9.3000000000000007</v>
      </c>
      <c r="I149" s="75">
        <v>6160</v>
      </c>
      <c r="J149" s="75">
        <v>0</v>
      </c>
      <c r="K149" s="75">
        <v>0</v>
      </c>
      <c r="L149" s="76">
        <f t="shared" si="47"/>
        <v>0</v>
      </c>
      <c r="M149" s="77">
        <v>2500</v>
      </c>
      <c r="N149" s="77">
        <v>9.5</v>
      </c>
      <c r="O149" s="75">
        <v>572.88000000000011</v>
      </c>
      <c r="P149" s="78">
        <f t="shared" si="49"/>
        <v>1432.2000000000003</v>
      </c>
    </row>
    <row r="150" spans="1:16" x14ac:dyDescent="0.25">
      <c r="A150" s="72">
        <f t="shared" si="48"/>
        <v>7</v>
      </c>
      <c r="B150" s="79" t="s">
        <v>824</v>
      </c>
      <c r="C150" s="79" t="s">
        <v>178</v>
      </c>
      <c r="D150" s="82" t="s">
        <v>713</v>
      </c>
      <c r="E150" s="79">
        <v>1.5</v>
      </c>
      <c r="F150" s="79">
        <v>1.5</v>
      </c>
      <c r="G150" s="79">
        <v>1</v>
      </c>
      <c r="H150" s="74">
        <v>9.5</v>
      </c>
      <c r="I150" s="75">
        <v>6160</v>
      </c>
      <c r="J150" s="75">
        <v>0</v>
      </c>
      <c r="K150" s="75">
        <v>0</v>
      </c>
      <c r="L150" s="76">
        <f t="shared" si="47"/>
        <v>0</v>
      </c>
      <c r="M150" s="77">
        <v>2500</v>
      </c>
      <c r="N150" s="77">
        <v>11</v>
      </c>
      <c r="O150" s="75">
        <v>585.20000000000005</v>
      </c>
      <c r="P150" s="78">
        <f t="shared" si="49"/>
        <v>1463</v>
      </c>
    </row>
    <row r="151" spans="1:16" x14ac:dyDescent="0.25">
      <c r="A151" s="72">
        <f t="shared" si="48"/>
        <v>8</v>
      </c>
      <c r="B151" s="79" t="s">
        <v>825</v>
      </c>
      <c r="C151" s="79" t="s">
        <v>186</v>
      </c>
      <c r="D151" s="82" t="s">
        <v>713</v>
      </c>
      <c r="E151" s="79">
        <v>1.5</v>
      </c>
      <c r="F151" s="79">
        <v>1.5</v>
      </c>
      <c r="G151" s="79">
        <v>1</v>
      </c>
      <c r="H151" s="74">
        <v>9.3000000000000007</v>
      </c>
      <c r="I151" s="75">
        <v>6160</v>
      </c>
      <c r="J151" s="75">
        <v>0</v>
      </c>
      <c r="K151" s="75">
        <v>0</v>
      </c>
      <c r="L151" s="76">
        <f t="shared" si="47"/>
        <v>0</v>
      </c>
      <c r="M151" s="77">
        <v>2500</v>
      </c>
      <c r="N151" s="77">
        <v>9.5</v>
      </c>
      <c r="O151" s="75">
        <v>572.88000000000011</v>
      </c>
      <c r="P151" s="78">
        <f t="shared" si="49"/>
        <v>1432.2000000000003</v>
      </c>
    </row>
    <row r="152" spans="1:16" x14ac:dyDescent="0.25">
      <c r="A152" s="72">
        <f t="shared" si="48"/>
        <v>9</v>
      </c>
      <c r="B152" s="79" t="s">
        <v>826</v>
      </c>
      <c r="C152" s="79" t="s">
        <v>181</v>
      </c>
      <c r="D152" s="82" t="s">
        <v>713</v>
      </c>
      <c r="E152" s="79">
        <v>1.5</v>
      </c>
      <c r="F152" s="79">
        <v>1.5</v>
      </c>
      <c r="G152" s="79">
        <v>1</v>
      </c>
      <c r="H152" s="74">
        <v>7.1</v>
      </c>
      <c r="I152" s="75">
        <v>6160</v>
      </c>
      <c r="J152" s="75">
        <v>0</v>
      </c>
      <c r="K152" s="75">
        <v>0</v>
      </c>
      <c r="L152" s="76">
        <f t="shared" si="47"/>
        <v>0</v>
      </c>
      <c r="M152" s="77">
        <v>2500</v>
      </c>
      <c r="N152" s="77">
        <v>10</v>
      </c>
      <c r="O152" s="75">
        <v>437.36</v>
      </c>
      <c r="P152" s="78">
        <f t="shared" si="49"/>
        <v>1093.4000000000001</v>
      </c>
    </row>
    <row r="153" spans="1:16" x14ac:dyDescent="0.25">
      <c r="A153" s="72">
        <f t="shared" si="48"/>
        <v>10</v>
      </c>
      <c r="B153" s="79" t="s">
        <v>827</v>
      </c>
      <c r="C153" s="79" t="s">
        <v>320</v>
      </c>
      <c r="D153" s="82" t="s">
        <v>713</v>
      </c>
      <c r="E153" s="79">
        <v>1.5</v>
      </c>
      <c r="F153" s="79">
        <v>1.6</v>
      </c>
      <c r="G153" s="79">
        <v>1</v>
      </c>
      <c r="H153" s="74">
        <v>8</v>
      </c>
      <c r="I153" s="75">
        <v>6160</v>
      </c>
      <c r="J153" s="75">
        <v>0</v>
      </c>
      <c r="K153" s="75">
        <v>0</v>
      </c>
      <c r="L153" s="76">
        <f t="shared" si="47"/>
        <v>0</v>
      </c>
      <c r="M153" s="77">
        <v>2500</v>
      </c>
      <c r="N153" s="77">
        <v>9.3000000000000007</v>
      </c>
      <c r="O153" s="75">
        <v>492.8</v>
      </c>
      <c r="P153" s="78">
        <f t="shared" si="49"/>
        <v>1232</v>
      </c>
    </row>
    <row r="154" spans="1:16" x14ac:dyDescent="0.25">
      <c r="A154" s="72">
        <f t="shared" si="48"/>
        <v>11</v>
      </c>
      <c r="B154" s="79" t="s">
        <v>828</v>
      </c>
      <c r="C154" s="79" t="s">
        <v>171</v>
      </c>
      <c r="D154" s="82" t="s">
        <v>713</v>
      </c>
      <c r="E154" s="79">
        <v>1.5</v>
      </c>
      <c r="F154" s="79">
        <v>1.5</v>
      </c>
      <c r="G154" s="79">
        <v>1</v>
      </c>
      <c r="H154" s="74">
        <v>9.5</v>
      </c>
      <c r="I154" s="75">
        <v>6160</v>
      </c>
      <c r="J154" s="75">
        <v>0</v>
      </c>
      <c r="K154" s="75">
        <v>0</v>
      </c>
      <c r="L154" s="76">
        <f t="shared" si="47"/>
        <v>0</v>
      </c>
      <c r="M154" s="77">
        <v>2500</v>
      </c>
      <c r="N154" s="77">
        <v>11</v>
      </c>
      <c r="O154" s="75">
        <v>585.20000000000005</v>
      </c>
      <c r="P154" s="78">
        <f t="shared" si="49"/>
        <v>1463</v>
      </c>
    </row>
    <row r="155" spans="1:16" x14ac:dyDescent="0.25">
      <c r="A155" s="72">
        <f t="shared" si="48"/>
        <v>12</v>
      </c>
      <c r="B155" s="79" t="s">
        <v>829</v>
      </c>
      <c r="C155" s="79" t="s">
        <v>171</v>
      </c>
      <c r="D155" s="82" t="s">
        <v>713</v>
      </c>
      <c r="E155" s="79">
        <v>1.5</v>
      </c>
      <c r="F155" s="79">
        <v>1.5</v>
      </c>
      <c r="G155" s="79">
        <v>1</v>
      </c>
      <c r="H155" s="74">
        <v>9.5</v>
      </c>
      <c r="I155" s="75">
        <v>6160</v>
      </c>
      <c r="J155" s="75">
        <v>0</v>
      </c>
      <c r="K155" s="75">
        <v>0</v>
      </c>
      <c r="L155" s="76">
        <f t="shared" si="47"/>
        <v>0</v>
      </c>
      <c r="M155" s="77">
        <v>2500</v>
      </c>
      <c r="N155" s="77">
        <v>11</v>
      </c>
      <c r="O155" s="75">
        <v>585.20000000000005</v>
      </c>
      <c r="P155" s="78">
        <f t="shared" si="49"/>
        <v>1463</v>
      </c>
    </row>
    <row r="156" spans="1:16" x14ac:dyDescent="0.25">
      <c r="A156" s="72">
        <f t="shared" si="48"/>
        <v>13</v>
      </c>
      <c r="B156" s="79" t="s">
        <v>830</v>
      </c>
      <c r="C156" s="79" t="s">
        <v>181</v>
      </c>
      <c r="D156" s="82" t="s">
        <v>713</v>
      </c>
      <c r="E156" s="79">
        <v>1.5</v>
      </c>
      <c r="F156" s="79">
        <v>1.5</v>
      </c>
      <c r="G156" s="79">
        <v>1</v>
      </c>
      <c r="H156" s="74">
        <v>7.1</v>
      </c>
      <c r="I156" s="75">
        <v>6160</v>
      </c>
      <c r="J156" s="75">
        <v>0</v>
      </c>
      <c r="K156" s="75">
        <v>0</v>
      </c>
      <c r="L156" s="76">
        <f t="shared" si="47"/>
        <v>0</v>
      </c>
      <c r="M156" s="77">
        <v>2500</v>
      </c>
      <c r="N156" s="77">
        <v>9.3000000000000007</v>
      </c>
      <c r="O156" s="75">
        <v>437.36</v>
      </c>
      <c r="P156" s="78">
        <f t="shared" si="49"/>
        <v>1093.4000000000001</v>
      </c>
    </row>
    <row r="157" spans="1:16" x14ac:dyDescent="0.25">
      <c r="A157" s="72">
        <f t="shared" si="48"/>
        <v>14</v>
      </c>
      <c r="B157" s="79" t="s">
        <v>831</v>
      </c>
      <c r="C157" s="79" t="s">
        <v>186</v>
      </c>
      <c r="D157" s="82" t="s">
        <v>713</v>
      </c>
      <c r="E157" s="79">
        <v>1.5</v>
      </c>
      <c r="F157" s="79">
        <v>1.5</v>
      </c>
      <c r="G157" s="79">
        <v>1</v>
      </c>
      <c r="H157" s="74">
        <v>9.3000000000000007</v>
      </c>
      <c r="I157" s="75">
        <v>6160</v>
      </c>
      <c r="J157" s="75">
        <v>0</v>
      </c>
      <c r="K157" s="75">
        <v>0</v>
      </c>
      <c r="L157" s="76">
        <f t="shared" si="47"/>
        <v>0</v>
      </c>
      <c r="M157" s="77">
        <v>2500</v>
      </c>
      <c r="N157" s="77">
        <v>9.5</v>
      </c>
      <c r="O157" s="75">
        <v>572.88000000000011</v>
      </c>
      <c r="P157" s="78">
        <f t="shared" si="49"/>
        <v>1432.2000000000003</v>
      </c>
    </row>
    <row r="158" spans="1:16" x14ac:dyDescent="0.25">
      <c r="A158" s="72">
        <f t="shared" si="48"/>
        <v>15</v>
      </c>
      <c r="B158" s="79" t="s">
        <v>832</v>
      </c>
      <c r="C158" s="79" t="s">
        <v>181</v>
      </c>
      <c r="D158" s="82" t="s">
        <v>713</v>
      </c>
      <c r="E158" s="79">
        <v>1.5</v>
      </c>
      <c r="F158" s="79">
        <v>1.5</v>
      </c>
      <c r="G158" s="79">
        <v>1</v>
      </c>
      <c r="H158" s="74">
        <v>7.1</v>
      </c>
      <c r="I158" s="75">
        <v>6160</v>
      </c>
      <c r="J158" s="75">
        <v>0</v>
      </c>
      <c r="K158" s="75">
        <v>0</v>
      </c>
      <c r="L158" s="76">
        <f t="shared" si="47"/>
        <v>0</v>
      </c>
      <c r="M158" s="77">
        <v>2500</v>
      </c>
      <c r="N158" s="77">
        <v>9.3000000000000007</v>
      </c>
      <c r="O158" s="75">
        <v>437.36</v>
      </c>
      <c r="P158" s="78">
        <f t="shared" si="49"/>
        <v>1093.4000000000001</v>
      </c>
    </row>
    <row r="159" spans="1:16" x14ac:dyDescent="0.25">
      <c r="A159" s="72">
        <f t="shared" si="48"/>
        <v>16</v>
      </c>
      <c r="B159" s="79" t="s">
        <v>833</v>
      </c>
      <c r="C159" s="79" t="s">
        <v>186</v>
      </c>
      <c r="D159" s="82" t="s">
        <v>713</v>
      </c>
      <c r="E159" s="79">
        <v>1.5</v>
      </c>
      <c r="F159" s="79">
        <v>1.5</v>
      </c>
      <c r="G159" s="79">
        <v>1</v>
      </c>
      <c r="H159" s="74">
        <v>9.3000000000000007</v>
      </c>
      <c r="I159" s="75">
        <v>6160</v>
      </c>
      <c r="J159" s="75">
        <v>0</v>
      </c>
      <c r="K159" s="75">
        <v>0</v>
      </c>
      <c r="L159" s="76">
        <f t="shared" si="47"/>
        <v>0</v>
      </c>
      <c r="M159" s="77">
        <v>2500</v>
      </c>
      <c r="N159" s="77">
        <v>9.5</v>
      </c>
      <c r="O159" s="75">
        <v>572.88000000000011</v>
      </c>
      <c r="P159" s="78">
        <f t="shared" si="49"/>
        <v>1432.2000000000003</v>
      </c>
    </row>
    <row r="160" spans="1:16" x14ac:dyDescent="0.25">
      <c r="A160" s="72">
        <f t="shared" si="48"/>
        <v>17</v>
      </c>
      <c r="B160" s="79" t="s">
        <v>834</v>
      </c>
      <c r="C160" s="79" t="s">
        <v>181</v>
      </c>
      <c r="D160" s="82" t="s">
        <v>713</v>
      </c>
      <c r="E160" s="79">
        <v>1.5</v>
      </c>
      <c r="F160" s="79">
        <v>1.5</v>
      </c>
      <c r="G160" s="79">
        <v>1</v>
      </c>
      <c r="H160" s="74">
        <v>7.1</v>
      </c>
      <c r="I160" s="75">
        <v>6160</v>
      </c>
      <c r="J160" s="75">
        <v>0</v>
      </c>
      <c r="K160" s="75">
        <v>0</v>
      </c>
      <c r="L160" s="76">
        <f t="shared" si="47"/>
        <v>0</v>
      </c>
      <c r="M160" s="77">
        <v>2500</v>
      </c>
      <c r="N160" s="77">
        <v>9.3000000000000007</v>
      </c>
      <c r="O160" s="75">
        <v>437.36</v>
      </c>
      <c r="P160" s="78">
        <f t="shared" si="49"/>
        <v>1093.4000000000001</v>
      </c>
    </row>
    <row r="161" spans="1:16" ht="15.75" thickBot="1" x14ac:dyDescent="0.3">
      <c r="A161" s="126">
        <v>18</v>
      </c>
      <c r="B161" s="77" t="s">
        <v>835</v>
      </c>
      <c r="C161" s="77" t="s">
        <v>186</v>
      </c>
      <c r="D161" s="82" t="s">
        <v>713</v>
      </c>
      <c r="E161" s="77">
        <v>1.5</v>
      </c>
      <c r="F161" s="77">
        <v>1.5</v>
      </c>
      <c r="G161" s="77">
        <v>1</v>
      </c>
      <c r="H161" s="77">
        <v>9.3000000000000007</v>
      </c>
      <c r="I161" s="75">
        <v>6160</v>
      </c>
      <c r="J161" s="75">
        <v>0</v>
      </c>
      <c r="K161" s="75">
        <v>0</v>
      </c>
      <c r="L161" s="76">
        <f>J161*K161/1000</f>
        <v>0</v>
      </c>
      <c r="M161" s="77">
        <v>2500</v>
      </c>
      <c r="N161" s="77">
        <v>9.5</v>
      </c>
      <c r="O161" s="75">
        <v>572.88000000000011</v>
      </c>
      <c r="P161" s="78">
        <f>+O161*M161/1000</f>
        <v>1432.2000000000003</v>
      </c>
    </row>
    <row r="162" spans="1:16" ht="15.75" thickBot="1" x14ac:dyDescent="0.3">
      <c r="A162" s="226" t="s">
        <v>329</v>
      </c>
      <c r="B162" s="227"/>
      <c r="C162" s="95" t="s">
        <v>89</v>
      </c>
      <c r="D162" s="95" t="s">
        <v>163</v>
      </c>
      <c r="E162" s="95" t="s">
        <v>163</v>
      </c>
      <c r="F162" s="95" t="s">
        <v>163</v>
      </c>
      <c r="G162" s="95">
        <f>SUM(G163:G176)</f>
        <v>14</v>
      </c>
      <c r="H162" s="95" t="s">
        <v>163</v>
      </c>
      <c r="I162" s="96">
        <f t="shared" ref="I162:J162" si="50">SUM(I163:I176)</f>
        <v>87010</v>
      </c>
      <c r="J162" s="96">
        <f t="shared" si="50"/>
        <v>0</v>
      </c>
      <c r="K162" s="96">
        <f>SUM(K163:K176)</f>
        <v>0</v>
      </c>
      <c r="L162" s="97">
        <f>SUM(L163:L176)</f>
        <v>0</v>
      </c>
      <c r="M162" s="97">
        <f>SUM(M163:M176)</f>
        <v>33600</v>
      </c>
      <c r="N162" s="98">
        <f>SUM(N163:N176)</f>
        <v>106.69999999999997</v>
      </c>
      <c r="O162" s="96">
        <f t="shared" ref="O162" si="51">SUM(O163:O180)</f>
        <v>3207.6000000000004</v>
      </c>
      <c r="P162" s="98">
        <f>+SUM(P163:P180)</f>
        <v>7956.9600000000009</v>
      </c>
    </row>
    <row r="163" spans="1:16" x14ac:dyDescent="0.25">
      <c r="A163" s="65">
        <v>1</v>
      </c>
      <c r="B163" s="239" t="s">
        <v>836</v>
      </c>
      <c r="C163" s="127" t="s">
        <v>331</v>
      </c>
      <c r="D163" s="67" t="s">
        <v>715</v>
      </c>
      <c r="E163" s="67">
        <v>1.5</v>
      </c>
      <c r="F163" s="67">
        <v>2.4</v>
      </c>
      <c r="G163" s="67">
        <v>1</v>
      </c>
      <c r="H163" s="67">
        <v>13.1</v>
      </c>
      <c r="I163" s="68">
        <v>6930</v>
      </c>
      <c r="J163" s="68">
        <v>0</v>
      </c>
      <c r="K163" s="68">
        <v>0</v>
      </c>
      <c r="L163" s="69">
        <f t="shared" ref="L163:L176" si="52">J163*K163/1000</f>
        <v>0</v>
      </c>
      <c r="M163" s="70">
        <v>2400</v>
      </c>
      <c r="N163" s="67">
        <v>13.1</v>
      </c>
      <c r="O163" s="68">
        <f>+M163*N163/100</f>
        <v>314.39999999999998</v>
      </c>
      <c r="P163" s="71">
        <f>+O163*M163/1000</f>
        <v>754.56</v>
      </c>
    </row>
    <row r="164" spans="1:16" x14ac:dyDescent="0.25">
      <c r="A164" s="72">
        <f>+A163+1</f>
        <v>2</v>
      </c>
      <c r="B164" s="229"/>
      <c r="C164" s="128" t="s">
        <v>186</v>
      </c>
      <c r="D164" s="82" t="s">
        <v>713</v>
      </c>
      <c r="E164" s="74">
        <v>1.5</v>
      </c>
      <c r="F164" s="74">
        <v>1.5</v>
      </c>
      <c r="G164" s="74">
        <v>1</v>
      </c>
      <c r="H164" s="74">
        <v>7.1</v>
      </c>
      <c r="I164" s="75">
        <v>6160</v>
      </c>
      <c r="J164" s="75">
        <v>0</v>
      </c>
      <c r="K164" s="75">
        <v>0</v>
      </c>
      <c r="L164" s="76">
        <f t="shared" si="52"/>
        <v>0</v>
      </c>
      <c r="M164" s="77">
        <v>2400</v>
      </c>
      <c r="N164" s="74">
        <v>7.1</v>
      </c>
      <c r="O164" s="75">
        <f>+M164*N164/100</f>
        <v>170.4</v>
      </c>
      <c r="P164" s="78">
        <f>+O164*M164/1000</f>
        <v>408.96</v>
      </c>
    </row>
    <row r="165" spans="1:16" x14ac:dyDescent="0.25">
      <c r="A165" s="72">
        <f t="shared" ref="A165:A176" si="53">+A164+1</f>
        <v>3</v>
      </c>
      <c r="B165" s="229"/>
      <c r="C165" s="128" t="s">
        <v>186</v>
      </c>
      <c r="D165" s="82" t="s">
        <v>713</v>
      </c>
      <c r="E165" s="74">
        <v>1.5</v>
      </c>
      <c r="F165" s="74">
        <v>1.5</v>
      </c>
      <c r="G165" s="74">
        <v>1</v>
      </c>
      <c r="H165" s="74">
        <v>7.1</v>
      </c>
      <c r="I165" s="75">
        <v>6160</v>
      </c>
      <c r="J165" s="75">
        <v>0</v>
      </c>
      <c r="K165" s="75">
        <v>0</v>
      </c>
      <c r="L165" s="76">
        <f t="shared" si="52"/>
        <v>0</v>
      </c>
      <c r="M165" s="77">
        <v>2400</v>
      </c>
      <c r="N165" s="74">
        <v>7.1</v>
      </c>
      <c r="O165" s="75">
        <f>+M165*N165/100</f>
        <v>170.4</v>
      </c>
      <c r="P165" s="78">
        <f t="shared" ref="P165:P176" si="54">+O165*M165/1000</f>
        <v>408.96</v>
      </c>
    </row>
    <row r="166" spans="1:16" x14ac:dyDescent="0.25">
      <c r="A166" s="72">
        <f t="shared" si="53"/>
        <v>4</v>
      </c>
      <c r="B166" s="79" t="s">
        <v>837</v>
      </c>
      <c r="C166" s="128" t="s">
        <v>186</v>
      </c>
      <c r="D166" s="82" t="s">
        <v>713</v>
      </c>
      <c r="E166" s="74">
        <v>1.5</v>
      </c>
      <c r="F166" s="79">
        <v>1.5</v>
      </c>
      <c r="G166" s="79">
        <v>1</v>
      </c>
      <c r="H166" s="74">
        <v>7.1</v>
      </c>
      <c r="I166" s="75">
        <v>6160</v>
      </c>
      <c r="J166" s="75">
        <v>0</v>
      </c>
      <c r="K166" s="75">
        <v>0</v>
      </c>
      <c r="L166" s="76">
        <f t="shared" si="52"/>
        <v>0</v>
      </c>
      <c r="M166" s="77">
        <v>2400</v>
      </c>
      <c r="N166" s="74">
        <v>7.1</v>
      </c>
      <c r="O166" s="75">
        <f t="shared" ref="O166:O176" si="55">+M166*N166/100</f>
        <v>170.4</v>
      </c>
      <c r="P166" s="78">
        <f t="shared" si="54"/>
        <v>408.96</v>
      </c>
    </row>
    <row r="167" spans="1:16" x14ac:dyDescent="0.25">
      <c r="A167" s="72">
        <f t="shared" si="53"/>
        <v>5</v>
      </c>
      <c r="B167" s="79" t="s">
        <v>838</v>
      </c>
      <c r="C167" s="79" t="s">
        <v>181</v>
      </c>
      <c r="D167" s="82" t="s">
        <v>713</v>
      </c>
      <c r="E167" s="74">
        <v>1.5</v>
      </c>
      <c r="F167" s="79">
        <v>1.5</v>
      </c>
      <c r="G167" s="79">
        <v>1</v>
      </c>
      <c r="H167" s="74">
        <v>7.1</v>
      </c>
      <c r="I167" s="75">
        <v>6160</v>
      </c>
      <c r="J167" s="75">
        <v>0</v>
      </c>
      <c r="K167" s="75">
        <v>0</v>
      </c>
      <c r="L167" s="76">
        <f t="shared" si="52"/>
        <v>0</v>
      </c>
      <c r="M167" s="77">
        <v>2400</v>
      </c>
      <c r="N167" s="74">
        <v>7.1</v>
      </c>
      <c r="O167" s="75">
        <f t="shared" si="55"/>
        <v>170.4</v>
      </c>
      <c r="P167" s="78">
        <f t="shared" si="54"/>
        <v>408.96</v>
      </c>
    </row>
    <row r="168" spans="1:16" x14ac:dyDescent="0.25">
      <c r="A168" s="72">
        <f t="shared" si="53"/>
        <v>6</v>
      </c>
      <c r="B168" s="79" t="s">
        <v>839</v>
      </c>
      <c r="C168" s="128" t="s">
        <v>335</v>
      </c>
      <c r="D168" s="82" t="s">
        <v>713</v>
      </c>
      <c r="E168" s="74">
        <v>1.5</v>
      </c>
      <c r="F168" s="79">
        <v>0.8</v>
      </c>
      <c r="G168" s="79">
        <v>1</v>
      </c>
      <c r="H168" s="74">
        <v>6.4</v>
      </c>
      <c r="I168" s="75">
        <v>6160</v>
      </c>
      <c r="J168" s="75">
        <v>0</v>
      </c>
      <c r="K168" s="75">
        <v>0</v>
      </c>
      <c r="L168" s="76">
        <f t="shared" si="52"/>
        <v>0</v>
      </c>
      <c r="M168" s="77">
        <v>2400</v>
      </c>
      <c r="N168" s="74">
        <v>6.4</v>
      </c>
      <c r="O168" s="75">
        <f t="shared" si="55"/>
        <v>153.6</v>
      </c>
      <c r="P168" s="78">
        <f t="shared" si="54"/>
        <v>368.64</v>
      </c>
    </row>
    <row r="169" spans="1:16" x14ac:dyDescent="0.25">
      <c r="A169" s="72">
        <f t="shared" si="53"/>
        <v>7</v>
      </c>
      <c r="B169" s="79" t="s">
        <v>840</v>
      </c>
      <c r="C169" s="128" t="s">
        <v>178</v>
      </c>
      <c r="D169" s="82" t="s">
        <v>713</v>
      </c>
      <c r="E169" s="74">
        <v>1.5</v>
      </c>
      <c r="F169" s="79">
        <v>1.5</v>
      </c>
      <c r="G169" s="79">
        <v>1</v>
      </c>
      <c r="H169" s="74">
        <v>7.1</v>
      </c>
      <c r="I169" s="75">
        <v>6160</v>
      </c>
      <c r="J169" s="75">
        <v>0</v>
      </c>
      <c r="K169" s="75">
        <v>0</v>
      </c>
      <c r="L169" s="76">
        <f t="shared" si="52"/>
        <v>0</v>
      </c>
      <c r="M169" s="77">
        <v>2400</v>
      </c>
      <c r="N169" s="74">
        <v>7.1</v>
      </c>
      <c r="O169" s="75">
        <f t="shared" si="55"/>
        <v>170.4</v>
      </c>
      <c r="P169" s="78">
        <f t="shared" si="54"/>
        <v>408.96</v>
      </c>
    </row>
    <row r="170" spans="1:16" x14ac:dyDescent="0.25">
      <c r="A170" s="72">
        <f t="shared" si="53"/>
        <v>8</v>
      </c>
      <c r="B170" s="79" t="s">
        <v>841</v>
      </c>
      <c r="C170" s="128" t="s">
        <v>186</v>
      </c>
      <c r="D170" s="82" t="s">
        <v>713</v>
      </c>
      <c r="E170" s="74">
        <v>1.5</v>
      </c>
      <c r="F170" s="79">
        <v>1.5</v>
      </c>
      <c r="G170" s="79">
        <v>1</v>
      </c>
      <c r="H170" s="74">
        <v>7.1</v>
      </c>
      <c r="I170" s="75">
        <v>6160</v>
      </c>
      <c r="J170" s="75">
        <v>0</v>
      </c>
      <c r="K170" s="75">
        <v>0</v>
      </c>
      <c r="L170" s="76">
        <f t="shared" si="52"/>
        <v>0</v>
      </c>
      <c r="M170" s="77">
        <v>2400</v>
      </c>
      <c r="N170" s="74">
        <v>7.1</v>
      </c>
      <c r="O170" s="75">
        <f t="shared" si="55"/>
        <v>170.4</v>
      </c>
      <c r="P170" s="78">
        <f t="shared" si="54"/>
        <v>408.96</v>
      </c>
    </row>
    <row r="171" spans="1:16" x14ac:dyDescent="0.25">
      <c r="A171" s="72">
        <f t="shared" si="53"/>
        <v>9</v>
      </c>
      <c r="B171" s="79" t="s">
        <v>842</v>
      </c>
      <c r="C171" s="128" t="s">
        <v>186</v>
      </c>
      <c r="D171" s="82" t="s">
        <v>713</v>
      </c>
      <c r="E171" s="74">
        <v>1.5</v>
      </c>
      <c r="F171" s="79">
        <v>1.5</v>
      </c>
      <c r="G171" s="79">
        <v>1</v>
      </c>
      <c r="H171" s="74">
        <v>7.1</v>
      </c>
      <c r="I171" s="75">
        <v>6160</v>
      </c>
      <c r="J171" s="75">
        <v>0</v>
      </c>
      <c r="K171" s="75">
        <v>0</v>
      </c>
      <c r="L171" s="76">
        <f t="shared" si="52"/>
        <v>0</v>
      </c>
      <c r="M171" s="77">
        <v>2400</v>
      </c>
      <c r="N171" s="74">
        <v>7.1</v>
      </c>
      <c r="O171" s="75">
        <f t="shared" si="55"/>
        <v>170.4</v>
      </c>
      <c r="P171" s="78">
        <f t="shared" si="54"/>
        <v>408.96</v>
      </c>
    </row>
    <row r="172" spans="1:16" x14ac:dyDescent="0.25">
      <c r="A172" s="72">
        <f t="shared" si="53"/>
        <v>10</v>
      </c>
      <c r="B172" s="79" t="s">
        <v>843</v>
      </c>
      <c r="C172" s="128" t="s">
        <v>186</v>
      </c>
      <c r="D172" s="82" t="s">
        <v>713</v>
      </c>
      <c r="E172" s="74">
        <v>1.5</v>
      </c>
      <c r="F172" s="79">
        <v>1.5</v>
      </c>
      <c r="G172" s="79">
        <v>1</v>
      </c>
      <c r="H172" s="74">
        <v>7.1</v>
      </c>
      <c r="I172" s="75">
        <v>6160</v>
      </c>
      <c r="J172" s="75">
        <v>0</v>
      </c>
      <c r="K172" s="75">
        <v>0</v>
      </c>
      <c r="L172" s="76">
        <f t="shared" si="52"/>
        <v>0</v>
      </c>
      <c r="M172" s="77">
        <v>2400</v>
      </c>
      <c r="N172" s="74">
        <v>7.1</v>
      </c>
      <c r="O172" s="75">
        <f t="shared" si="55"/>
        <v>170.4</v>
      </c>
      <c r="P172" s="78">
        <f t="shared" si="54"/>
        <v>408.96</v>
      </c>
    </row>
    <row r="173" spans="1:16" x14ac:dyDescent="0.25">
      <c r="A173" s="72">
        <f t="shared" si="53"/>
        <v>11</v>
      </c>
      <c r="B173" s="79" t="s">
        <v>844</v>
      </c>
      <c r="C173" s="128" t="s">
        <v>341</v>
      </c>
      <c r="D173" s="82" t="s">
        <v>713</v>
      </c>
      <c r="E173" s="74">
        <v>1.5</v>
      </c>
      <c r="F173" s="79">
        <v>1.5</v>
      </c>
      <c r="G173" s="79">
        <v>1</v>
      </c>
      <c r="H173" s="74">
        <v>7.1</v>
      </c>
      <c r="I173" s="75">
        <v>6160</v>
      </c>
      <c r="J173" s="75">
        <v>0</v>
      </c>
      <c r="K173" s="75">
        <v>0</v>
      </c>
      <c r="L173" s="76">
        <f t="shared" si="52"/>
        <v>0</v>
      </c>
      <c r="M173" s="77">
        <v>2400</v>
      </c>
      <c r="N173" s="74">
        <v>7.1</v>
      </c>
      <c r="O173" s="75">
        <f t="shared" si="55"/>
        <v>170.4</v>
      </c>
      <c r="P173" s="78">
        <f t="shared" si="54"/>
        <v>408.96</v>
      </c>
    </row>
    <row r="174" spans="1:16" x14ac:dyDescent="0.25">
      <c r="A174" s="72">
        <f t="shared" si="53"/>
        <v>12</v>
      </c>
      <c r="B174" s="79" t="s">
        <v>845</v>
      </c>
      <c r="C174" s="128" t="s">
        <v>178</v>
      </c>
      <c r="D174" s="82" t="s">
        <v>713</v>
      </c>
      <c r="E174" s="74">
        <v>1.5</v>
      </c>
      <c r="F174" s="79">
        <v>1.5</v>
      </c>
      <c r="G174" s="79">
        <v>1</v>
      </c>
      <c r="H174" s="74">
        <v>7.1</v>
      </c>
      <c r="I174" s="75">
        <v>6160</v>
      </c>
      <c r="J174" s="75">
        <v>0</v>
      </c>
      <c r="K174" s="75">
        <v>0</v>
      </c>
      <c r="L174" s="76">
        <f t="shared" si="52"/>
        <v>0</v>
      </c>
      <c r="M174" s="77">
        <v>2400</v>
      </c>
      <c r="N174" s="74">
        <v>7.1</v>
      </c>
      <c r="O174" s="75">
        <f t="shared" si="55"/>
        <v>170.4</v>
      </c>
      <c r="P174" s="78">
        <f t="shared" si="54"/>
        <v>408.96</v>
      </c>
    </row>
    <row r="175" spans="1:16" x14ac:dyDescent="0.25">
      <c r="A175" s="72">
        <f t="shared" si="53"/>
        <v>13</v>
      </c>
      <c r="B175" s="79" t="s">
        <v>846</v>
      </c>
      <c r="C175" s="128" t="s">
        <v>344</v>
      </c>
      <c r="D175" s="82" t="s">
        <v>713</v>
      </c>
      <c r="E175" s="74">
        <v>1.5</v>
      </c>
      <c r="F175" s="79">
        <v>1.6</v>
      </c>
      <c r="G175" s="79">
        <v>1</v>
      </c>
      <c r="H175" s="74">
        <v>8.1</v>
      </c>
      <c r="I175" s="75">
        <v>6160</v>
      </c>
      <c r="J175" s="75">
        <v>0</v>
      </c>
      <c r="K175" s="75">
        <v>0</v>
      </c>
      <c r="L175" s="76">
        <f t="shared" si="52"/>
        <v>0</v>
      </c>
      <c r="M175" s="77">
        <v>2400</v>
      </c>
      <c r="N175" s="74">
        <v>8.1</v>
      </c>
      <c r="O175" s="75">
        <f t="shared" si="55"/>
        <v>194.4</v>
      </c>
      <c r="P175" s="78">
        <f t="shared" si="54"/>
        <v>466.56</v>
      </c>
    </row>
    <row r="176" spans="1:16" ht="15.75" thickBot="1" x14ac:dyDescent="0.3">
      <c r="A176" s="102">
        <f t="shared" si="53"/>
        <v>14</v>
      </c>
      <c r="B176" s="103" t="s">
        <v>847</v>
      </c>
      <c r="C176" s="129" t="s">
        <v>344</v>
      </c>
      <c r="D176" s="111" t="s">
        <v>713</v>
      </c>
      <c r="E176" s="104">
        <v>1.5</v>
      </c>
      <c r="F176" s="103">
        <v>1.6</v>
      </c>
      <c r="G176" s="103">
        <v>1</v>
      </c>
      <c r="H176" s="104">
        <v>8.1</v>
      </c>
      <c r="I176" s="106">
        <v>6160</v>
      </c>
      <c r="J176" s="106">
        <v>0</v>
      </c>
      <c r="K176" s="106">
        <v>0</v>
      </c>
      <c r="L176" s="107">
        <f t="shared" si="52"/>
        <v>0</v>
      </c>
      <c r="M176" s="108">
        <v>2400</v>
      </c>
      <c r="N176" s="104">
        <v>8.1</v>
      </c>
      <c r="O176" s="106">
        <f t="shared" si="55"/>
        <v>194.4</v>
      </c>
      <c r="P176" s="110">
        <f t="shared" si="54"/>
        <v>466.56</v>
      </c>
    </row>
    <row r="177" spans="1:16" ht="15.75" thickBot="1" x14ac:dyDescent="0.3">
      <c r="A177" s="226" t="s">
        <v>848</v>
      </c>
      <c r="B177" s="227"/>
      <c r="C177" s="111" t="s">
        <v>89</v>
      </c>
      <c r="D177" s="111" t="s">
        <v>163</v>
      </c>
      <c r="E177" s="111" t="s">
        <v>163</v>
      </c>
      <c r="F177" s="111" t="s">
        <v>163</v>
      </c>
      <c r="G177" s="111">
        <f>SUM(G178:G192)</f>
        <v>15</v>
      </c>
      <c r="H177" s="111" t="s">
        <v>163</v>
      </c>
      <c r="I177" s="112">
        <f t="shared" ref="I177:N177" si="56">SUM(I178:I192)</f>
        <v>92398.499999999985</v>
      </c>
      <c r="J177" s="112">
        <f t="shared" si="56"/>
        <v>10317.8325</v>
      </c>
      <c r="K177" s="112">
        <f t="shared" si="56"/>
        <v>106500</v>
      </c>
      <c r="L177" s="112">
        <f t="shared" si="56"/>
        <v>74661.067949999982</v>
      </c>
      <c r="M177" s="112">
        <f t="shared" si="56"/>
        <v>5600</v>
      </c>
      <c r="N177" s="112">
        <f t="shared" si="56"/>
        <v>23.1</v>
      </c>
      <c r="O177" s="112">
        <f>+SUM(O178:O192)</f>
        <v>646.79999999999995</v>
      </c>
      <c r="P177" s="113">
        <f>+SUM(P178:P192)</f>
        <v>1811.04</v>
      </c>
    </row>
    <row r="178" spans="1:16" x14ac:dyDescent="0.25">
      <c r="A178" s="88">
        <v>1</v>
      </c>
      <c r="B178" s="228" t="s">
        <v>849</v>
      </c>
      <c r="C178" s="125" t="s">
        <v>348</v>
      </c>
      <c r="D178" s="89" t="s">
        <v>715</v>
      </c>
      <c r="E178" s="89">
        <v>1.5</v>
      </c>
      <c r="F178" s="125">
        <v>2.4</v>
      </c>
      <c r="G178" s="89">
        <v>1</v>
      </c>
      <c r="H178" s="89">
        <v>12.3</v>
      </c>
      <c r="I178" s="90">
        <f t="shared" ref="I178:I192" si="57">2053.3*3</f>
        <v>6159.9000000000005</v>
      </c>
      <c r="J178" s="90">
        <f t="shared" ref="J178:J192" si="58">+I178*H178/100</f>
        <v>757.66770000000008</v>
      </c>
      <c r="K178" s="90">
        <v>9500</v>
      </c>
      <c r="L178" s="91">
        <f>J178*K178/1000</f>
        <v>7197.8431500000006</v>
      </c>
      <c r="M178" s="92">
        <v>0</v>
      </c>
      <c r="N178" s="92">
        <v>0</v>
      </c>
      <c r="O178" s="90">
        <f>+M178*N178/100</f>
        <v>0</v>
      </c>
      <c r="P178" s="93">
        <f>+O178*M178/1000</f>
        <v>0</v>
      </c>
    </row>
    <row r="179" spans="1:16" x14ac:dyDescent="0.25">
      <c r="A179" s="72">
        <f>+A178+1</f>
        <v>2</v>
      </c>
      <c r="B179" s="229"/>
      <c r="C179" s="79" t="s">
        <v>177</v>
      </c>
      <c r="D179" s="82" t="s">
        <v>713</v>
      </c>
      <c r="E179" s="74">
        <v>1.5</v>
      </c>
      <c r="F179" s="79">
        <v>2.4</v>
      </c>
      <c r="G179" s="74">
        <v>1</v>
      </c>
      <c r="H179" s="74">
        <v>12.8</v>
      </c>
      <c r="I179" s="75">
        <f t="shared" si="57"/>
        <v>6159.9000000000005</v>
      </c>
      <c r="J179" s="75">
        <f t="shared" si="58"/>
        <v>788.46720000000016</v>
      </c>
      <c r="K179" s="75">
        <v>9500</v>
      </c>
      <c r="L179" s="76">
        <f t="shared" ref="L179:L192" si="59">J179*K179/1000</f>
        <v>7490.4384000000009</v>
      </c>
      <c r="M179" s="77">
        <v>0</v>
      </c>
      <c r="N179" s="77">
        <v>0</v>
      </c>
      <c r="O179" s="75">
        <f>+M179*N179/100</f>
        <v>0</v>
      </c>
      <c r="P179" s="78">
        <f>+O179*M179/1000</f>
        <v>0</v>
      </c>
    </row>
    <row r="180" spans="1:16" x14ac:dyDescent="0.25">
      <c r="A180" s="72">
        <f t="shared" ref="A180:A192" si="60">+A179+1</f>
        <v>3</v>
      </c>
      <c r="B180" s="229"/>
      <c r="C180" s="79" t="s">
        <v>349</v>
      </c>
      <c r="D180" s="82" t="s">
        <v>713</v>
      </c>
      <c r="E180" s="74">
        <v>1.5</v>
      </c>
      <c r="F180" s="79">
        <v>3.5</v>
      </c>
      <c r="G180" s="74">
        <v>1</v>
      </c>
      <c r="H180" s="74">
        <v>16</v>
      </c>
      <c r="I180" s="75">
        <f t="shared" si="57"/>
        <v>6159.9000000000005</v>
      </c>
      <c r="J180" s="75">
        <f t="shared" si="58"/>
        <v>985.58400000000006</v>
      </c>
      <c r="K180" s="75">
        <v>9500</v>
      </c>
      <c r="L180" s="76">
        <f t="shared" si="59"/>
        <v>9363.0480000000007</v>
      </c>
      <c r="M180" s="77">
        <v>0</v>
      </c>
      <c r="N180" s="77">
        <v>0</v>
      </c>
      <c r="O180" s="75">
        <f t="shared" ref="O180:O192" si="61">+M180*N180/100</f>
        <v>0</v>
      </c>
      <c r="P180" s="78">
        <f t="shared" ref="P180:P192" si="62">+O180*M180/1000</f>
        <v>0</v>
      </c>
    </row>
    <row r="181" spans="1:16" x14ac:dyDescent="0.25">
      <c r="A181" s="72">
        <f t="shared" si="60"/>
        <v>4</v>
      </c>
      <c r="B181" s="79" t="s">
        <v>850</v>
      </c>
      <c r="C181" s="128" t="s">
        <v>186</v>
      </c>
      <c r="D181" s="82" t="s">
        <v>713</v>
      </c>
      <c r="E181" s="79">
        <v>1.5</v>
      </c>
      <c r="F181" s="79">
        <v>1.5</v>
      </c>
      <c r="G181" s="79">
        <v>1</v>
      </c>
      <c r="H181" s="74">
        <v>10.1</v>
      </c>
      <c r="I181" s="75">
        <f t="shared" si="57"/>
        <v>6159.9000000000005</v>
      </c>
      <c r="J181" s="75">
        <f t="shared" si="58"/>
        <v>622.1499</v>
      </c>
      <c r="K181" s="75">
        <v>6500</v>
      </c>
      <c r="L181" s="76">
        <f t="shared" si="59"/>
        <v>4043.97435</v>
      </c>
      <c r="M181" s="77">
        <v>0</v>
      </c>
      <c r="N181" s="77">
        <v>0</v>
      </c>
      <c r="O181" s="75">
        <f t="shared" si="61"/>
        <v>0</v>
      </c>
      <c r="P181" s="78">
        <f t="shared" si="62"/>
        <v>0</v>
      </c>
    </row>
    <row r="182" spans="1:16" x14ac:dyDescent="0.25">
      <c r="A182" s="72">
        <f t="shared" si="60"/>
        <v>5</v>
      </c>
      <c r="B182" s="130" t="s">
        <v>851</v>
      </c>
      <c r="C182" s="128" t="s">
        <v>186</v>
      </c>
      <c r="D182" s="82" t="s">
        <v>713</v>
      </c>
      <c r="E182" s="79">
        <v>1.5</v>
      </c>
      <c r="F182" s="79">
        <v>1.5</v>
      </c>
      <c r="G182" s="79">
        <v>1</v>
      </c>
      <c r="H182" s="74">
        <v>10.1</v>
      </c>
      <c r="I182" s="75">
        <f t="shared" si="57"/>
        <v>6159.9000000000005</v>
      </c>
      <c r="J182" s="75">
        <f t="shared" si="58"/>
        <v>622.1499</v>
      </c>
      <c r="K182" s="75">
        <v>6500</v>
      </c>
      <c r="L182" s="76">
        <f t="shared" si="59"/>
        <v>4043.97435</v>
      </c>
      <c r="M182" s="77">
        <v>2800</v>
      </c>
      <c r="N182" s="77">
        <v>10.1</v>
      </c>
      <c r="O182" s="75">
        <f t="shared" si="61"/>
        <v>282.8</v>
      </c>
      <c r="P182" s="78">
        <f t="shared" si="62"/>
        <v>791.84</v>
      </c>
    </row>
    <row r="183" spans="1:16" x14ac:dyDescent="0.25">
      <c r="A183" s="72">
        <f t="shared" si="60"/>
        <v>6</v>
      </c>
      <c r="B183" s="130" t="s">
        <v>852</v>
      </c>
      <c r="C183" s="128" t="s">
        <v>186</v>
      </c>
      <c r="D183" s="82" t="s">
        <v>713</v>
      </c>
      <c r="E183" s="79">
        <v>1.5</v>
      </c>
      <c r="F183" s="79">
        <v>1.5</v>
      </c>
      <c r="G183" s="79">
        <v>1</v>
      </c>
      <c r="H183" s="74">
        <v>10.1</v>
      </c>
      <c r="I183" s="75">
        <f t="shared" si="57"/>
        <v>6159.9000000000005</v>
      </c>
      <c r="J183" s="75">
        <f t="shared" si="58"/>
        <v>622.1499</v>
      </c>
      <c r="K183" s="75">
        <v>6500</v>
      </c>
      <c r="L183" s="76">
        <f t="shared" si="59"/>
        <v>4043.97435</v>
      </c>
      <c r="M183" s="77">
        <v>0</v>
      </c>
      <c r="N183" s="77">
        <v>0</v>
      </c>
      <c r="O183" s="75">
        <f t="shared" si="61"/>
        <v>0</v>
      </c>
      <c r="P183" s="78">
        <f t="shared" si="62"/>
        <v>0</v>
      </c>
    </row>
    <row r="184" spans="1:16" x14ac:dyDescent="0.25">
      <c r="A184" s="72">
        <f t="shared" si="60"/>
        <v>7</v>
      </c>
      <c r="B184" s="130" t="s">
        <v>853</v>
      </c>
      <c r="C184" s="128" t="s">
        <v>186</v>
      </c>
      <c r="D184" s="82" t="s">
        <v>713</v>
      </c>
      <c r="E184" s="79">
        <v>1.5</v>
      </c>
      <c r="F184" s="79">
        <v>1.5</v>
      </c>
      <c r="G184" s="79">
        <v>1</v>
      </c>
      <c r="H184" s="74">
        <v>10.1</v>
      </c>
      <c r="I184" s="75">
        <f t="shared" si="57"/>
        <v>6159.9000000000005</v>
      </c>
      <c r="J184" s="75">
        <f t="shared" si="58"/>
        <v>622.1499</v>
      </c>
      <c r="K184" s="75">
        <v>6500</v>
      </c>
      <c r="L184" s="76">
        <f t="shared" si="59"/>
        <v>4043.97435</v>
      </c>
      <c r="M184" s="77">
        <v>0</v>
      </c>
      <c r="N184" s="77">
        <v>0</v>
      </c>
      <c r="O184" s="75">
        <f t="shared" si="61"/>
        <v>0</v>
      </c>
      <c r="P184" s="78">
        <f t="shared" si="62"/>
        <v>0</v>
      </c>
    </row>
    <row r="185" spans="1:16" x14ac:dyDescent="0.25">
      <c r="A185" s="72">
        <f t="shared" si="60"/>
        <v>8</v>
      </c>
      <c r="B185" s="79" t="s">
        <v>854</v>
      </c>
      <c r="C185" s="128" t="s">
        <v>186</v>
      </c>
      <c r="D185" s="82" t="s">
        <v>713</v>
      </c>
      <c r="E185" s="79">
        <v>1.5</v>
      </c>
      <c r="F185" s="79">
        <v>1.5</v>
      </c>
      <c r="G185" s="79">
        <v>1</v>
      </c>
      <c r="H185" s="74">
        <v>10.1</v>
      </c>
      <c r="I185" s="75">
        <f t="shared" si="57"/>
        <v>6159.9000000000005</v>
      </c>
      <c r="J185" s="75">
        <f t="shared" si="58"/>
        <v>622.1499</v>
      </c>
      <c r="K185" s="75">
        <v>6500</v>
      </c>
      <c r="L185" s="76">
        <f t="shared" si="59"/>
        <v>4043.97435</v>
      </c>
      <c r="M185" s="77">
        <v>0</v>
      </c>
      <c r="N185" s="77">
        <v>0</v>
      </c>
      <c r="O185" s="75">
        <f t="shared" si="61"/>
        <v>0</v>
      </c>
      <c r="P185" s="78">
        <f t="shared" si="62"/>
        <v>0</v>
      </c>
    </row>
    <row r="186" spans="1:16" x14ac:dyDescent="0.25">
      <c r="A186" s="72">
        <f t="shared" si="60"/>
        <v>9</v>
      </c>
      <c r="B186" s="130" t="s">
        <v>855</v>
      </c>
      <c r="C186" s="79" t="s">
        <v>186</v>
      </c>
      <c r="D186" s="82" t="s">
        <v>713</v>
      </c>
      <c r="E186" s="79">
        <v>1.5</v>
      </c>
      <c r="F186" s="79">
        <v>1.5</v>
      </c>
      <c r="G186" s="79">
        <v>1</v>
      </c>
      <c r="H186" s="74">
        <v>10.1</v>
      </c>
      <c r="I186" s="75">
        <f t="shared" si="57"/>
        <v>6159.9000000000005</v>
      </c>
      <c r="J186" s="75">
        <f t="shared" si="58"/>
        <v>622.1499</v>
      </c>
      <c r="K186" s="75">
        <v>6500</v>
      </c>
      <c r="L186" s="76">
        <f t="shared" si="59"/>
        <v>4043.97435</v>
      </c>
      <c r="M186" s="77">
        <v>0</v>
      </c>
      <c r="N186" s="77">
        <v>0</v>
      </c>
      <c r="O186" s="75">
        <f t="shared" si="61"/>
        <v>0</v>
      </c>
      <c r="P186" s="78">
        <f t="shared" si="62"/>
        <v>0</v>
      </c>
    </row>
    <row r="187" spans="1:16" x14ac:dyDescent="0.25">
      <c r="A187" s="72">
        <f t="shared" si="60"/>
        <v>10</v>
      </c>
      <c r="B187" s="130" t="s">
        <v>856</v>
      </c>
      <c r="C187" s="128" t="s">
        <v>186</v>
      </c>
      <c r="D187" s="82" t="s">
        <v>713</v>
      </c>
      <c r="E187" s="79">
        <v>1.5</v>
      </c>
      <c r="F187" s="79">
        <v>1.5</v>
      </c>
      <c r="G187" s="79">
        <v>1</v>
      </c>
      <c r="H187" s="74">
        <v>10.1</v>
      </c>
      <c r="I187" s="75">
        <f t="shared" si="57"/>
        <v>6159.9000000000005</v>
      </c>
      <c r="J187" s="75">
        <f t="shared" si="58"/>
        <v>622.1499</v>
      </c>
      <c r="K187" s="75">
        <v>6500</v>
      </c>
      <c r="L187" s="76">
        <f t="shared" si="59"/>
        <v>4043.97435</v>
      </c>
      <c r="M187" s="77">
        <v>0</v>
      </c>
      <c r="N187" s="77">
        <v>0</v>
      </c>
      <c r="O187" s="75">
        <f t="shared" si="61"/>
        <v>0</v>
      </c>
      <c r="P187" s="78">
        <f t="shared" si="62"/>
        <v>0</v>
      </c>
    </row>
    <row r="188" spans="1:16" x14ac:dyDescent="0.25">
      <c r="A188" s="72">
        <f t="shared" si="60"/>
        <v>11</v>
      </c>
      <c r="B188" s="130" t="s">
        <v>857</v>
      </c>
      <c r="C188" s="128" t="s">
        <v>178</v>
      </c>
      <c r="D188" s="82" t="s">
        <v>713</v>
      </c>
      <c r="E188" s="79">
        <v>1.5</v>
      </c>
      <c r="F188" s="79">
        <v>1.5</v>
      </c>
      <c r="G188" s="79">
        <v>1</v>
      </c>
      <c r="H188" s="74">
        <v>13</v>
      </c>
      <c r="I188" s="75">
        <f t="shared" si="57"/>
        <v>6159.9000000000005</v>
      </c>
      <c r="J188" s="75">
        <f t="shared" si="58"/>
        <v>800.78700000000015</v>
      </c>
      <c r="K188" s="75">
        <v>6500</v>
      </c>
      <c r="L188" s="76">
        <f t="shared" si="59"/>
        <v>5205.1155000000008</v>
      </c>
      <c r="M188" s="77">
        <v>2800</v>
      </c>
      <c r="N188" s="77">
        <v>13</v>
      </c>
      <c r="O188" s="75">
        <f t="shared" si="61"/>
        <v>364</v>
      </c>
      <c r="P188" s="78">
        <f t="shared" si="62"/>
        <v>1019.2</v>
      </c>
    </row>
    <row r="189" spans="1:16" x14ac:dyDescent="0.25">
      <c r="A189" s="72">
        <f t="shared" si="60"/>
        <v>12</v>
      </c>
      <c r="B189" s="79" t="s">
        <v>858</v>
      </c>
      <c r="C189" s="128" t="s">
        <v>186</v>
      </c>
      <c r="D189" s="82" t="s">
        <v>713</v>
      </c>
      <c r="E189" s="79">
        <v>1.5</v>
      </c>
      <c r="F189" s="79">
        <v>1.5</v>
      </c>
      <c r="G189" s="79">
        <v>1</v>
      </c>
      <c r="H189" s="74">
        <v>10.1</v>
      </c>
      <c r="I189" s="75">
        <f t="shared" si="57"/>
        <v>6159.9000000000005</v>
      </c>
      <c r="J189" s="75">
        <f t="shared" si="58"/>
        <v>622.1499</v>
      </c>
      <c r="K189" s="75">
        <v>6500</v>
      </c>
      <c r="L189" s="76">
        <f t="shared" si="59"/>
        <v>4043.97435</v>
      </c>
      <c r="M189" s="77">
        <v>0</v>
      </c>
      <c r="N189" s="77">
        <v>0</v>
      </c>
      <c r="O189" s="75">
        <f t="shared" si="61"/>
        <v>0</v>
      </c>
      <c r="P189" s="78">
        <f t="shared" si="62"/>
        <v>0</v>
      </c>
    </row>
    <row r="190" spans="1:16" x14ac:dyDescent="0.25">
      <c r="A190" s="72">
        <f t="shared" si="60"/>
        <v>13</v>
      </c>
      <c r="B190" s="130" t="s">
        <v>859</v>
      </c>
      <c r="C190" s="128" t="s">
        <v>186</v>
      </c>
      <c r="D190" s="82" t="s">
        <v>713</v>
      </c>
      <c r="E190" s="79">
        <v>1.5</v>
      </c>
      <c r="F190" s="79">
        <v>1.5</v>
      </c>
      <c r="G190" s="79">
        <v>1</v>
      </c>
      <c r="H190" s="74">
        <v>10.1</v>
      </c>
      <c r="I190" s="75">
        <f t="shared" si="57"/>
        <v>6159.9000000000005</v>
      </c>
      <c r="J190" s="75">
        <f t="shared" si="58"/>
        <v>622.1499</v>
      </c>
      <c r="K190" s="75">
        <v>6500</v>
      </c>
      <c r="L190" s="76">
        <f t="shared" si="59"/>
        <v>4043.97435</v>
      </c>
      <c r="M190" s="77">
        <v>0</v>
      </c>
      <c r="N190" s="77">
        <v>0</v>
      </c>
      <c r="O190" s="75">
        <f t="shared" si="61"/>
        <v>0</v>
      </c>
      <c r="P190" s="78">
        <f t="shared" si="62"/>
        <v>0</v>
      </c>
    </row>
    <row r="191" spans="1:16" x14ac:dyDescent="0.25">
      <c r="A191" s="72">
        <f t="shared" si="60"/>
        <v>14</v>
      </c>
      <c r="B191" s="130" t="s">
        <v>860</v>
      </c>
      <c r="C191" s="130" t="s">
        <v>171</v>
      </c>
      <c r="D191" s="82" t="s">
        <v>713</v>
      </c>
      <c r="E191" s="79">
        <v>1.5</v>
      </c>
      <c r="F191" s="79">
        <v>1.8</v>
      </c>
      <c r="G191" s="79">
        <v>1</v>
      </c>
      <c r="H191" s="74">
        <v>12.5</v>
      </c>
      <c r="I191" s="75">
        <f t="shared" si="57"/>
        <v>6159.9000000000005</v>
      </c>
      <c r="J191" s="75">
        <f t="shared" si="58"/>
        <v>769.98749999999995</v>
      </c>
      <c r="K191" s="75">
        <v>6500</v>
      </c>
      <c r="L191" s="76">
        <f t="shared" si="59"/>
        <v>5004.9187499999998</v>
      </c>
      <c r="M191" s="77">
        <v>0</v>
      </c>
      <c r="N191" s="77">
        <v>0</v>
      </c>
      <c r="O191" s="75">
        <f t="shared" si="61"/>
        <v>0</v>
      </c>
      <c r="P191" s="78">
        <f t="shared" si="62"/>
        <v>0</v>
      </c>
    </row>
    <row r="192" spans="1:16" ht="15.75" thickBot="1" x14ac:dyDescent="0.3">
      <c r="A192" s="80">
        <f t="shared" si="60"/>
        <v>15</v>
      </c>
      <c r="B192" s="131" t="s">
        <v>861</v>
      </c>
      <c r="C192" s="131" t="s">
        <v>181</v>
      </c>
      <c r="D192" s="82" t="s">
        <v>713</v>
      </c>
      <c r="E192" s="82">
        <v>1.5</v>
      </c>
      <c r="F192" s="82">
        <v>1.5</v>
      </c>
      <c r="G192" s="82">
        <v>1</v>
      </c>
      <c r="H192" s="83">
        <v>10</v>
      </c>
      <c r="I192" s="84">
        <f t="shared" si="57"/>
        <v>6159.9000000000005</v>
      </c>
      <c r="J192" s="84">
        <f t="shared" si="58"/>
        <v>615.99000000000012</v>
      </c>
      <c r="K192" s="84">
        <v>6500</v>
      </c>
      <c r="L192" s="85">
        <f t="shared" si="59"/>
        <v>4003.9350000000009</v>
      </c>
      <c r="M192" s="86">
        <v>0</v>
      </c>
      <c r="N192" s="86">
        <v>0</v>
      </c>
      <c r="O192" s="84">
        <f t="shared" si="61"/>
        <v>0</v>
      </c>
      <c r="P192" s="87">
        <f t="shared" si="62"/>
        <v>0</v>
      </c>
    </row>
    <row r="193" spans="1:16" ht="15.75" thickBot="1" x14ac:dyDescent="0.3">
      <c r="A193" s="226" t="s">
        <v>16</v>
      </c>
      <c r="B193" s="227"/>
      <c r="C193" s="57" t="s">
        <v>89</v>
      </c>
      <c r="D193" s="57" t="s">
        <v>713</v>
      </c>
      <c r="E193" s="57" t="s">
        <v>163</v>
      </c>
      <c r="F193" s="57" t="s">
        <v>163</v>
      </c>
      <c r="G193" s="57">
        <f>SUM(G194:G223)</f>
        <v>30</v>
      </c>
      <c r="H193" s="57" t="s">
        <v>163</v>
      </c>
      <c r="I193" s="62">
        <f t="shared" ref="I193:N193" si="63">SUM(I194:I223)</f>
        <v>202440</v>
      </c>
      <c r="J193" s="62">
        <f t="shared" si="63"/>
        <v>11410.476000000002</v>
      </c>
      <c r="K193" s="62">
        <f t="shared" si="63"/>
        <v>116700</v>
      </c>
      <c r="L193" s="62">
        <f t="shared" si="63"/>
        <v>78971.298000000024</v>
      </c>
      <c r="M193" s="62">
        <f t="shared" si="63"/>
        <v>35100</v>
      </c>
      <c r="N193" s="62">
        <f t="shared" si="63"/>
        <v>145</v>
      </c>
      <c r="O193" s="62">
        <f>SUM(O194:O223)</f>
        <v>7847.8321678321681</v>
      </c>
      <c r="P193" s="64">
        <f>SUM(P194:P223)</f>
        <v>21189.146853146853</v>
      </c>
    </row>
    <row r="194" spans="1:16" x14ac:dyDescent="0.25">
      <c r="A194" s="88">
        <v>1</v>
      </c>
      <c r="B194" s="233" t="s">
        <v>862</v>
      </c>
      <c r="C194" s="132" t="s">
        <v>168</v>
      </c>
      <c r="D194" s="82" t="s">
        <v>713</v>
      </c>
      <c r="E194" s="89">
        <v>1.5</v>
      </c>
      <c r="F194" s="133">
        <v>2.5</v>
      </c>
      <c r="G194" s="89">
        <v>1</v>
      </c>
      <c r="H194" s="134">
        <v>11.91</v>
      </c>
      <c r="I194" s="90">
        <v>7560</v>
      </c>
      <c r="J194" s="90">
        <f>+I194*H194/100</f>
        <v>900.39600000000007</v>
      </c>
      <c r="K194" s="90">
        <v>9500</v>
      </c>
      <c r="L194" s="91">
        <f>J194*K194/1000</f>
        <v>8553.7620000000006</v>
      </c>
      <c r="M194" s="90">
        <v>0</v>
      </c>
      <c r="N194" s="89">
        <v>0</v>
      </c>
      <c r="O194" s="90">
        <v>0</v>
      </c>
      <c r="P194" s="93">
        <f>+O194*M194/1000</f>
        <v>0</v>
      </c>
    </row>
    <row r="195" spans="1:16" x14ac:dyDescent="0.25">
      <c r="A195" s="72">
        <v>2</v>
      </c>
      <c r="B195" s="234"/>
      <c r="C195" s="135" t="s">
        <v>363</v>
      </c>
      <c r="D195" s="82" t="s">
        <v>713</v>
      </c>
      <c r="E195" s="74">
        <v>1.5</v>
      </c>
      <c r="F195" s="136">
        <v>2.5</v>
      </c>
      <c r="G195" s="74">
        <v>1</v>
      </c>
      <c r="H195" s="137">
        <v>13.4</v>
      </c>
      <c r="I195" s="75">
        <v>6720</v>
      </c>
      <c r="J195" s="75">
        <f t="shared" ref="J195:J221" si="64">+I195*H195/100</f>
        <v>900.48</v>
      </c>
      <c r="K195" s="75">
        <v>6700</v>
      </c>
      <c r="L195" s="76">
        <f t="shared" ref="L195:L212" si="65">J195*K195/1000</f>
        <v>6033.2160000000003</v>
      </c>
      <c r="M195" s="75">
        <v>0</v>
      </c>
      <c r="N195" s="74">
        <v>0</v>
      </c>
      <c r="O195" s="75">
        <v>0</v>
      </c>
      <c r="P195" s="78">
        <f>+O195*M195/1000</f>
        <v>0</v>
      </c>
    </row>
    <row r="196" spans="1:16" x14ac:dyDescent="0.25">
      <c r="A196" s="72">
        <v>3</v>
      </c>
      <c r="B196" s="234"/>
      <c r="C196" s="135" t="s">
        <v>184</v>
      </c>
      <c r="D196" s="82" t="s">
        <v>713</v>
      </c>
      <c r="E196" s="74">
        <v>1.5</v>
      </c>
      <c r="F196" s="136">
        <v>2.4</v>
      </c>
      <c r="G196" s="74">
        <v>1</v>
      </c>
      <c r="H196" s="137">
        <v>13.4</v>
      </c>
      <c r="I196" s="75">
        <v>6720</v>
      </c>
      <c r="J196" s="75">
        <f t="shared" si="64"/>
        <v>900.48</v>
      </c>
      <c r="K196" s="75">
        <v>6700</v>
      </c>
      <c r="L196" s="76">
        <f t="shared" si="65"/>
        <v>6033.2160000000003</v>
      </c>
      <c r="M196" s="75">
        <v>0</v>
      </c>
      <c r="N196" s="74">
        <v>0</v>
      </c>
      <c r="O196" s="75">
        <v>0</v>
      </c>
      <c r="P196" s="78">
        <f t="shared" ref="P196:P212" si="66">+O196*M196/1000</f>
        <v>0</v>
      </c>
    </row>
    <row r="197" spans="1:16" x14ac:dyDescent="0.25">
      <c r="A197" s="72">
        <v>4</v>
      </c>
      <c r="B197" s="138" t="s">
        <v>863</v>
      </c>
      <c r="C197" s="139" t="s">
        <v>366</v>
      </c>
      <c r="D197" s="82" t="s">
        <v>713</v>
      </c>
      <c r="E197" s="74">
        <v>1.5</v>
      </c>
      <c r="F197" s="136">
        <v>1.5</v>
      </c>
      <c r="G197" s="74">
        <v>1</v>
      </c>
      <c r="H197" s="74">
        <v>9.3000000000000007</v>
      </c>
      <c r="I197" s="75">
        <v>6720</v>
      </c>
      <c r="J197" s="75">
        <v>0</v>
      </c>
      <c r="K197" s="75">
        <v>0</v>
      </c>
      <c r="L197" s="76">
        <f t="shared" si="65"/>
        <v>0</v>
      </c>
      <c r="M197" s="75">
        <v>2700</v>
      </c>
      <c r="N197" s="74">
        <v>11</v>
      </c>
      <c r="O197" s="75">
        <f t="shared" ref="O197:O223" si="67">+I197/N197</f>
        <v>610.90909090909088</v>
      </c>
      <c r="P197" s="78">
        <f>+O197*M197/1000</f>
        <v>1649.4545454545455</v>
      </c>
    </row>
    <row r="198" spans="1:16" x14ac:dyDescent="0.25">
      <c r="A198" s="72">
        <v>5</v>
      </c>
      <c r="B198" s="138" t="s">
        <v>864</v>
      </c>
      <c r="C198" s="139" t="s">
        <v>368</v>
      </c>
      <c r="D198" s="82" t="s">
        <v>713</v>
      </c>
      <c r="E198" s="74">
        <v>1.5</v>
      </c>
      <c r="F198" s="136">
        <v>1.5</v>
      </c>
      <c r="G198" s="74">
        <v>1</v>
      </c>
      <c r="H198" s="74">
        <v>9.3000000000000007</v>
      </c>
      <c r="I198" s="75">
        <v>6720</v>
      </c>
      <c r="J198" s="75">
        <v>0</v>
      </c>
      <c r="K198" s="75">
        <v>0</v>
      </c>
      <c r="L198" s="76">
        <f t="shared" si="65"/>
        <v>0</v>
      </c>
      <c r="M198" s="75">
        <v>2700</v>
      </c>
      <c r="N198" s="74">
        <v>11</v>
      </c>
      <c r="O198" s="75">
        <f t="shared" si="67"/>
        <v>610.90909090909088</v>
      </c>
      <c r="P198" s="78">
        <f t="shared" si="66"/>
        <v>1649.4545454545455</v>
      </c>
    </row>
    <row r="199" spans="1:16" x14ac:dyDescent="0.25">
      <c r="A199" s="72">
        <v>6</v>
      </c>
      <c r="B199" s="235" t="s">
        <v>865</v>
      </c>
      <c r="C199" s="139" t="s">
        <v>368</v>
      </c>
      <c r="D199" s="82" t="s">
        <v>713</v>
      </c>
      <c r="E199" s="74">
        <v>1.5</v>
      </c>
      <c r="F199" s="136">
        <v>1.5</v>
      </c>
      <c r="G199" s="74">
        <v>1</v>
      </c>
      <c r="H199" s="74">
        <v>9.3000000000000007</v>
      </c>
      <c r="I199" s="75">
        <v>6720</v>
      </c>
      <c r="J199" s="75">
        <v>0</v>
      </c>
      <c r="K199" s="75">
        <v>0</v>
      </c>
      <c r="L199" s="76">
        <f t="shared" si="65"/>
        <v>0</v>
      </c>
      <c r="M199" s="75">
        <v>2700</v>
      </c>
      <c r="N199" s="74">
        <v>11</v>
      </c>
      <c r="O199" s="75">
        <f t="shared" si="67"/>
        <v>610.90909090909088</v>
      </c>
      <c r="P199" s="78">
        <f t="shared" si="66"/>
        <v>1649.4545454545455</v>
      </c>
    </row>
    <row r="200" spans="1:16" x14ac:dyDescent="0.25">
      <c r="A200" s="72">
        <v>7</v>
      </c>
      <c r="B200" s="235"/>
      <c r="C200" s="139" t="s">
        <v>368</v>
      </c>
      <c r="D200" s="82" t="s">
        <v>713</v>
      </c>
      <c r="E200" s="74">
        <v>1.5</v>
      </c>
      <c r="F200" s="136">
        <v>1.5</v>
      </c>
      <c r="G200" s="74">
        <v>1</v>
      </c>
      <c r="H200" s="74">
        <v>9.3000000000000007</v>
      </c>
      <c r="I200" s="75">
        <v>6720</v>
      </c>
      <c r="J200" s="75">
        <f t="shared" si="64"/>
        <v>624.96</v>
      </c>
      <c r="K200" s="75">
        <v>6700</v>
      </c>
      <c r="L200" s="76">
        <f t="shared" si="65"/>
        <v>4187.2320000000009</v>
      </c>
      <c r="M200" s="75">
        <v>0</v>
      </c>
      <c r="N200" s="74">
        <v>0</v>
      </c>
      <c r="O200" s="75">
        <v>0</v>
      </c>
      <c r="P200" s="78">
        <f t="shared" si="66"/>
        <v>0</v>
      </c>
    </row>
    <row r="201" spans="1:16" x14ac:dyDescent="0.25">
      <c r="A201" s="72">
        <v>8</v>
      </c>
      <c r="B201" s="235"/>
      <c r="C201" s="139" t="s">
        <v>368</v>
      </c>
      <c r="D201" s="82" t="s">
        <v>713</v>
      </c>
      <c r="E201" s="74">
        <v>1.5</v>
      </c>
      <c r="F201" s="136">
        <v>1.5</v>
      </c>
      <c r="G201" s="74">
        <v>1</v>
      </c>
      <c r="H201" s="74">
        <v>9.3000000000000007</v>
      </c>
      <c r="I201" s="75">
        <v>6720</v>
      </c>
      <c r="J201" s="75">
        <f t="shared" si="64"/>
        <v>624.96</v>
      </c>
      <c r="K201" s="75">
        <v>6700</v>
      </c>
      <c r="L201" s="76">
        <f t="shared" si="65"/>
        <v>4187.2320000000009</v>
      </c>
      <c r="M201" s="75">
        <v>0</v>
      </c>
      <c r="N201" s="74">
        <v>0</v>
      </c>
      <c r="O201" s="75">
        <v>0</v>
      </c>
      <c r="P201" s="78">
        <f t="shared" si="66"/>
        <v>0</v>
      </c>
    </row>
    <row r="202" spans="1:16" x14ac:dyDescent="0.25">
      <c r="A202" s="72">
        <v>9</v>
      </c>
      <c r="B202" s="235"/>
      <c r="C202" s="139" t="s">
        <v>368</v>
      </c>
      <c r="D202" s="82" t="s">
        <v>713</v>
      </c>
      <c r="E202" s="74">
        <v>1.5</v>
      </c>
      <c r="F202" s="136">
        <v>1.5</v>
      </c>
      <c r="G202" s="74">
        <v>1</v>
      </c>
      <c r="H202" s="74">
        <v>9.3000000000000007</v>
      </c>
      <c r="I202" s="75">
        <v>6720</v>
      </c>
      <c r="J202" s="75">
        <f t="shared" si="64"/>
        <v>624.96</v>
      </c>
      <c r="K202" s="75">
        <v>6700</v>
      </c>
      <c r="L202" s="76">
        <f t="shared" si="65"/>
        <v>4187.2320000000009</v>
      </c>
      <c r="M202" s="75">
        <v>0</v>
      </c>
      <c r="N202" s="74">
        <v>0</v>
      </c>
      <c r="O202" s="75">
        <v>0</v>
      </c>
      <c r="P202" s="78">
        <f t="shared" si="66"/>
        <v>0</v>
      </c>
    </row>
    <row r="203" spans="1:16" ht="28.5" x14ac:dyDescent="0.25">
      <c r="A203" s="72">
        <v>10</v>
      </c>
      <c r="B203" s="235"/>
      <c r="C203" s="140" t="s">
        <v>370</v>
      </c>
      <c r="D203" s="82" t="s">
        <v>713</v>
      </c>
      <c r="E203" s="74">
        <v>1.5</v>
      </c>
      <c r="F203" s="136">
        <v>1.5</v>
      </c>
      <c r="G203" s="74">
        <v>1</v>
      </c>
      <c r="H203" s="74">
        <v>10.5</v>
      </c>
      <c r="I203" s="75">
        <v>6720</v>
      </c>
      <c r="J203" s="75">
        <f t="shared" si="64"/>
        <v>705.6</v>
      </c>
      <c r="K203" s="75">
        <v>6700</v>
      </c>
      <c r="L203" s="76">
        <f t="shared" si="65"/>
        <v>4727.5200000000004</v>
      </c>
      <c r="M203" s="75">
        <v>0</v>
      </c>
      <c r="N203" s="74">
        <v>0</v>
      </c>
      <c r="O203" s="75">
        <v>0</v>
      </c>
      <c r="P203" s="78">
        <f t="shared" si="66"/>
        <v>0</v>
      </c>
    </row>
    <row r="204" spans="1:16" ht="28.5" x14ac:dyDescent="0.25">
      <c r="A204" s="72">
        <v>11</v>
      </c>
      <c r="B204" s="235"/>
      <c r="C204" s="140" t="s">
        <v>371</v>
      </c>
      <c r="D204" s="82" t="s">
        <v>713</v>
      </c>
      <c r="E204" s="74">
        <v>1.5</v>
      </c>
      <c r="F204" s="136">
        <v>1.5</v>
      </c>
      <c r="G204" s="74">
        <v>1</v>
      </c>
      <c r="H204" s="74">
        <v>10.5</v>
      </c>
      <c r="I204" s="75">
        <v>6720</v>
      </c>
      <c r="J204" s="75">
        <f t="shared" si="64"/>
        <v>705.6</v>
      </c>
      <c r="K204" s="75">
        <v>6700</v>
      </c>
      <c r="L204" s="76">
        <f t="shared" si="65"/>
        <v>4727.5200000000004</v>
      </c>
      <c r="M204" s="75">
        <v>0</v>
      </c>
      <c r="N204" s="74">
        <v>0</v>
      </c>
      <c r="O204" s="75">
        <v>0</v>
      </c>
      <c r="P204" s="78">
        <f t="shared" si="66"/>
        <v>0</v>
      </c>
    </row>
    <row r="205" spans="1:16" x14ac:dyDescent="0.25">
      <c r="A205" s="72">
        <v>12</v>
      </c>
      <c r="B205" s="141" t="s">
        <v>866</v>
      </c>
      <c r="C205" s="139" t="s">
        <v>368</v>
      </c>
      <c r="D205" s="82" t="s">
        <v>713</v>
      </c>
      <c r="E205" s="74">
        <v>1.5</v>
      </c>
      <c r="F205" s="136">
        <v>1.5</v>
      </c>
      <c r="G205" s="74">
        <v>1</v>
      </c>
      <c r="H205" s="74">
        <v>9.3000000000000007</v>
      </c>
      <c r="I205" s="75">
        <v>6720</v>
      </c>
      <c r="J205" s="75">
        <f t="shared" si="64"/>
        <v>624.96</v>
      </c>
      <c r="K205" s="75">
        <v>6700</v>
      </c>
      <c r="L205" s="76">
        <f t="shared" si="65"/>
        <v>4187.2320000000009</v>
      </c>
      <c r="M205" s="75">
        <v>0</v>
      </c>
      <c r="N205" s="74">
        <v>0</v>
      </c>
      <c r="O205" s="75">
        <v>0</v>
      </c>
      <c r="P205" s="78">
        <f t="shared" si="66"/>
        <v>0</v>
      </c>
    </row>
    <row r="206" spans="1:16" x14ac:dyDescent="0.25">
      <c r="A206" s="72">
        <v>13</v>
      </c>
      <c r="B206" s="141" t="s">
        <v>867</v>
      </c>
      <c r="C206" s="139" t="s">
        <v>368</v>
      </c>
      <c r="D206" s="82" t="s">
        <v>713</v>
      </c>
      <c r="E206" s="74">
        <v>1.5</v>
      </c>
      <c r="F206" s="136">
        <v>1.5</v>
      </c>
      <c r="G206" s="74">
        <v>1</v>
      </c>
      <c r="H206" s="74">
        <v>9.3000000000000007</v>
      </c>
      <c r="I206" s="75">
        <v>6720</v>
      </c>
      <c r="J206" s="75">
        <f t="shared" si="64"/>
        <v>624.96</v>
      </c>
      <c r="K206" s="75">
        <v>6700</v>
      </c>
      <c r="L206" s="76">
        <f t="shared" si="65"/>
        <v>4187.2320000000009</v>
      </c>
      <c r="M206" s="75">
        <v>0</v>
      </c>
      <c r="N206" s="74">
        <v>0</v>
      </c>
      <c r="O206" s="75">
        <v>0</v>
      </c>
      <c r="P206" s="78">
        <f t="shared" si="66"/>
        <v>0</v>
      </c>
    </row>
    <row r="207" spans="1:16" x14ac:dyDescent="0.25">
      <c r="A207" s="72">
        <v>14</v>
      </c>
      <c r="B207" s="141" t="s">
        <v>868</v>
      </c>
      <c r="C207" s="139" t="s">
        <v>368</v>
      </c>
      <c r="D207" s="82" t="s">
        <v>713</v>
      </c>
      <c r="E207" s="74">
        <v>1.5</v>
      </c>
      <c r="F207" s="136">
        <v>1.5</v>
      </c>
      <c r="G207" s="74">
        <v>1</v>
      </c>
      <c r="H207" s="74">
        <v>9.3000000000000007</v>
      </c>
      <c r="I207" s="75">
        <v>6720</v>
      </c>
      <c r="J207" s="75">
        <f t="shared" si="64"/>
        <v>624.96</v>
      </c>
      <c r="K207" s="75">
        <v>6700</v>
      </c>
      <c r="L207" s="76">
        <f t="shared" si="65"/>
        <v>4187.2320000000009</v>
      </c>
      <c r="M207" s="75">
        <v>0</v>
      </c>
      <c r="N207" s="74">
        <v>0</v>
      </c>
      <c r="O207" s="75">
        <v>0</v>
      </c>
      <c r="P207" s="78">
        <f t="shared" si="66"/>
        <v>0</v>
      </c>
    </row>
    <row r="208" spans="1:16" x14ac:dyDescent="0.25">
      <c r="A208" s="72">
        <v>15</v>
      </c>
      <c r="B208" s="141" t="s">
        <v>869</v>
      </c>
      <c r="C208" s="139" t="s">
        <v>368</v>
      </c>
      <c r="D208" s="82" t="s">
        <v>713</v>
      </c>
      <c r="E208" s="74">
        <v>1.5</v>
      </c>
      <c r="F208" s="136">
        <v>1.5</v>
      </c>
      <c r="G208" s="74">
        <v>1</v>
      </c>
      <c r="H208" s="74">
        <v>9.3000000000000007</v>
      </c>
      <c r="I208" s="75">
        <v>6720</v>
      </c>
      <c r="J208" s="75">
        <v>0</v>
      </c>
      <c r="K208" s="75">
        <v>0</v>
      </c>
      <c r="L208" s="76">
        <f t="shared" si="65"/>
        <v>0</v>
      </c>
      <c r="M208" s="75">
        <v>2700</v>
      </c>
      <c r="N208" s="74">
        <v>11</v>
      </c>
      <c r="O208" s="75">
        <f t="shared" si="67"/>
        <v>610.90909090909088</v>
      </c>
      <c r="P208" s="78">
        <f t="shared" si="66"/>
        <v>1649.4545454545455</v>
      </c>
    </row>
    <row r="209" spans="1:16" x14ac:dyDescent="0.25">
      <c r="A209" s="72">
        <v>16</v>
      </c>
      <c r="B209" s="141" t="s">
        <v>870</v>
      </c>
      <c r="C209" s="139" t="s">
        <v>368</v>
      </c>
      <c r="D209" s="82" t="s">
        <v>713</v>
      </c>
      <c r="E209" s="74">
        <v>1.5</v>
      </c>
      <c r="F209" s="136">
        <v>1.5</v>
      </c>
      <c r="G209" s="74">
        <v>1</v>
      </c>
      <c r="H209" s="74">
        <v>9.3000000000000007</v>
      </c>
      <c r="I209" s="75">
        <v>6720</v>
      </c>
      <c r="J209" s="75">
        <v>0</v>
      </c>
      <c r="K209" s="75">
        <v>0</v>
      </c>
      <c r="L209" s="76">
        <f t="shared" si="65"/>
        <v>0</v>
      </c>
      <c r="M209" s="75">
        <v>2700</v>
      </c>
      <c r="N209" s="74">
        <v>11</v>
      </c>
      <c r="O209" s="75">
        <f t="shared" si="67"/>
        <v>610.90909090909088</v>
      </c>
      <c r="P209" s="78">
        <f t="shared" si="66"/>
        <v>1649.4545454545455</v>
      </c>
    </row>
    <row r="210" spans="1:16" x14ac:dyDescent="0.25">
      <c r="A210" s="72">
        <v>17</v>
      </c>
      <c r="B210" s="141" t="s">
        <v>871</v>
      </c>
      <c r="C210" s="139" t="s">
        <v>368</v>
      </c>
      <c r="D210" s="82" t="s">
        <v>713</v>
      </c>
      <c r="E210" s="74">
        <v>1.5</v>
      </c>
      <c r="F210" s="136">
        <v>1.5</v>
      </c>
      <c r="G210" s="74">
        <v>1</v>
      </c>
      <c r="H210" s="74">
        <v>9.3000000000000007</v>
      </c>
      <c r="I210" s="75">
        <v>6720</v>
      </c>
      <c r="J210" s="75">
        <v>0</v>
      </c>
      <c r="K210" s="75">
        <v>0</v>
      </c>
      <c r="L210" s="76">
        <f t="shared" si="65"/>
        <v>0</v>
      </c>
      <c r="M210" s="75">
        <v>2700</v>
      </c>
      <c r="N210" s="74">
        <v>11</v>
      </c>
      <c r="O210" s="75">
        <f t="shared" si="67"/>
        <v>610.90909090909088</v>
      </c>
      <c r="P210" s="78">
        <f t="shared" si="66"/>
        <v>1649.4545454545455</v>
      </c>
    </row>
    <row r="211" spans="1:16" x14ac:dyDescent="0.25">
      <c r="A211" s="72">
        <v>18</v>
      </c>
      <c r="B211" s="141" t="s">
        <v>872</v>
      </c>
      <c r="C211" s="139" t="s">
        <v>368</v>
      </c>
      <c r="D211" s="82" t="s">
        <v>713</v>
      </c>
      <c r="E211" s="74">
        <v>1.5</v>
      </c>
      <c r="F211" s="136">
        <v>1.5</v>
      </c>
      <c r="G211" s="74">
        <v>1</v>
      </c>
      <c r="H211" s="74">
        <v>9.3000000000000007</v>
      </c>
      <c r="I211" s="75">
        <v>6720</v>
      </c>
      <c r="J211" s="75">
        <v>0</v>
      </c>
      <c r="K211" s="75">
        <v>0</v>
      </c>
      <c r="L211" s="76">
        <f t="shared" si="65"/>
        <v>0</v>
      </c>
      <c r="M211" s="75">
        <v>2700</v>
      </c>
      <c r="N211" s="74">
        <v>11</v>
      </c>
      <c r="O211" s="75">
        <f t="shared" si="67"/>
        <v>610.90909090909088</v>
      </c>
      <c r="P211" s="78">
        <f t="shared" si="66"/>
        <v>1649.4545454545455</v>
      </c>
    </row>
    <row r="212" spans="1:16" x14ac:dyDescent="0.25">
      <c r="A212" s="72">
        <v>19</v>
      </c>
      <c r="B212" s="141" t="s">
        <v>873</v>
      </c>
      <c r="C212" s="139" t="s">
        <v>368</v>
      </c>
      <c r="D212" s="82" t="s">
        <v>713</v>
      </c>
      <c r="E212" s="74">
        <v>1.5</v>
      </c>
      <c r="F212" s="136">
        <v>1.5</v>
      </c>
      <c r="G212" s="74">
        <v>1</v>
      </c>
      <c r="H212" s="74">
        <v>9.3000000000000007</v>
      </c>
      <c r="I212" s="75">
        <v>6720</v>
      </c>
      <c r="J212" s="75">
        <v>0</v>
      </c>
      <c r="K212" s="75">
        <v>0</v>
      </c>
      <c r="L212" s="76">
        <f t="shared" si="65"/>
        <v>0</v>
      </c>
      <c r="M212" s="75">
        <v>2700</v>
      </c>
      <c r="N212" s="74">
        <v>11</v>
      </c>
      <c r="O212" s="75">
        <f t="shared" si="67"/>
        <v>610.90909090909088</v>
      </c>
      <c r="P212" s="78">
        <f t="shared" si="66"/>
        <v>1649.4545454545455</v>
      </c>
    </row>
    <row r="213" spans="1:16" x14ac:dyDescent="0.25">
      <c r="A213" s="72">
        <v>20</v>
      </c>
      <c r="B213" s="141" t="s">
        <v>380</v>
      </c>
      <c r="C213" s="139" t="s">
        <v>368</v>
      </c>
      <c r="D213" s="82" t="s">
        <v>713</v>
      </c>
      <c r="E213" s="74">
        <v>1.5</v>
      </c>
      <c r="F213" s="136">
        <v>1.5</v>
      </c>
      <c r="G213" s="74">
        <v>1</v>
      </c>
      <c r="H213" s="74">
        <v>9.3000000000000007</v>
      </c>
      <c r="I213" s="75">
        <v>6720</v>
      </c>
      <c r="J213" s="75">
        <f t="shared" si="64"/>
        <v>624.96</v>
      </c>
      <c r="K213" s="75">
        <v>6700</v>
      </c>
      <c r="L213" s="76">
        <f>J213*K213/1000</f>
        <v>4187.2320000000009</v>
      </c>
      <c r="M213" s="75">
        <v>0</v>
      </c>
      <c r="N213" s="74">
        <v>0</v>
      </c>
      <c r="O213" s="75">
        <v>0</v>
      </c>
      <c r="P213" s="78">
        <f>+O213*M213/1000</f>
        <v>0</v>
      </c>
    </row>
    <row r="214" spans="1:16" ht="28.5" x14ac:dyDescent="0.25">
      <c r="A214" s="72">
        <v>21</v>
      </c>
      <c r="B214" s="141" t="s">
        <v>874</v>
      </c>
      <c r="C214" s="135" t="s">
        <v>382</v>
      </c>
      <c r="D214" s="82" t="s">
        <v>713</v>
      </c>
      <c r="E214" s="74">
        <v>1.5</v>
      </c>
      <c r="F214" s="136">
        <v>1.5</v>
      </c>
      <c r="G214" s="74">
        <v>1</v>
      </c>
      <c r="H214" s="74">
        <v>7.7</v>
      </c>
      <c r="I214" s="75">
        <v>6720</v>
      </c>
      <c r="J214" s="75">
        <f t="shared" si="64"/>
        <v>517.44000000000005</v>
      </c>
      <c r="K214" s="75">
        <v>6700</v>
      </c>
      <c r="L214" s="76">
        <f t="shared" ref="L214:L223" si="68">J214*K214/1000</f>
        <v>3466.8480000000004</v>
      </c>
      <c r="M214" s="75">
        <v>0</v>
      </c>
      <c r="N214" s="74">
        <v>0</v>
      </c>
      <c r="O214" s="75">
        <v>0</v>
      </c>
      <c r="P214" s="78">
        <f t="shared" ref="P214:P223" si="69">+O214*M214/1000</f>
        <v>0</v>
      </c>
    </row>
    <row r="215" spans="1:16" x14ac:dyDescent="0.25">
      <c r="A215" s="72">
        <v>22</v>
      </c>
      <c r="B215" s="141" t="s">
        <v>875</v>
      </c>
      <c r="C215" s="135" t="s">
        <v>171</v>
      </c>
      <c r="D215" s="82" t="s">
        <v>713</v>
      </c>
      <c r="E215" s="74">
        <v>1.5</v>
      </c>
      <c r="F215" s="136">
        <v>1.5</v>
      </c>
      <c r="G215" s="74">
        <v>1</v>
      </c>
      <c r="H215" s="74">
        <v>9.5</v>
      </c>
      <c r="I215" s="75">
        <v>6720</v>
      </c>
      <c r="J215" s="75">
        <v>0</v>
      </c>
      <c r="K215" s="75">
        <v>0</v>
      </c>
      <c r="L215" s="76">
        <f t="shared" si="68"/>
        <v>0</v>
      </c>
      <c r="M215" s="75">
        <v>2700</v>
      </c>
      <c r="N215" s="74">
        <v>13</v>
      </c>
      <c r="O215" s="75">
        <f t="shared" si="67"/>
        <v>516.92307692307691</v>
      </c>
      <c r="P215" s="78">
        <f t="shared" si="69"/>
        <v>1395.6923076923078</v>
      </c>
    </row>
    <row r="216" spans="1:16" x14ac:dyDescent="0.25">
      <c r="A216" s="72">
        <v>23</v>
      </c>
      <c r="B216" s="141" t="s">
        <v>876</v>
      </c>
      <c r="C216" s="142" t="s">
        <v>368</v>
      </c>
      <c r="D216" s="82" t="s">
        <v>713</v>
      </c>
      <c r="E216" s="74">
        <v>1.5</v>
      </c>
      <c r="F216" s="136">
        <v>1.5</v>
      </c>
      <c r="G216" s="74">
        <v>1</v>
      </c>
      <c r="H216" s="74">
        <v>9.3000000000000007</v>
      </c>
      <c r="I216" s="75">
        <v>6720</v>
      </c>
      <c r="J216" s="75">
        <v>0</v>
      </c>
      <c r="K216" s="75">
        <v>0</v>
      </c>
      <c r="L216" s="76">
        <f t="shared" si="68"/>
        <v>0</v>
      </c>
      <c r="M216" s="75">
        <v>2700</v>
      </c>
      <c r="N216" s="74">
        <v>11</v>
      </c>
      <c r="O216" s="75">
        <f t="shared" si="67"/>
        <v>610.90909090909088</v>
      </c>
      <c r="P216" s="78">
        <f t="shared" si="69"/>
        <v>1649.4545454545455</v>
      </c>
    </row>
    <row r="217" spans="1:16" x14ac:dyDescent="0.25">
      <c r="A217" s="72">
        <v>24</v>
      </c>
      <c r="B217" s="141" t="s">
        <v>877</v>
      </c>
      <c r="C217" s="139" t="s">
        <v>368</v>
      </c>
      <c r="D217" s="82" t="s">
        <v>713</v>
      </c>
      <c r="E217" s="74">
        <v>1.5</v>
      </c>
      <c r="F217" s="136">
        <v>1.5</v>
      </c>
      <c r="G217" s="74">
        <v>1</v>
      </c>
      <c r="H217" s="74">
        <v>9.3000000000000007</v>
      </c>
      <c r="I217" s="75">
        <v>6720</v>
      </c>
      <c r="J217" s="75">
        <f t="shared" si="64"/>
        <v>624.96</v>
      </c>
      <c r="K217" s="75">
        <v>6700</v>
      </c>
      <c r="L217" s="76">
        <f t="shared" si="68"/>
        <v>4187.2320000000009</v>
      </c>
      <c r="M217" s="75">
        <v>0</v>
      </c>
      <c r="N217" s="74">
        <v>0</v>
      </c>
      <c r="O217" s="75">
        <v>0</v>
      </c>
      <c r="P217" s="78">
        <f t="shared" si="69"/>
        <v>0</v>
      </c>
    </row>
    <row r="218" spans="1:16" x14ac:dyDescent="0.25">
      <c r="A218" s="72">
        <v>25</v>
      </c>
      <c r="B218" s="141" t="s">
        <v>878</v>
      </c>
      <c r="C218" s="135" t="s">
        <v>171</v>
      </c>
      <c r="D218" s="82" t="s">
        <v>713</v>
      </c>
      <c r="E218" s="74">
        <v>1.5</v>
      </c>
      <c r="F218" s="136">
        <v>1.5</v>
      </c>
      <c r="G218" s="74">
        <v>1</v>
      </c>
      <c r="H218" s="74">
        <v>9.5</v>
      </c>
      <c r="I218" s="75">
        <v>6720</v>
      </c>
      <c r="J218" s="75">
        <f t="shared" si="64"/>
        <v>638.4</v>
      </c>
      <c r="K218" s="75">
        <v>6700</v>
      </c>
      <c r="L218" s="76">
        <f t="shared" si="68"/>
        <v>4277.28</v>
      </c>
      <c r="M218" s="75">
        <v>0</v>
      </c>
      <c r="N218" s="74">
        <v>0</v>
      </c>
      <c r="O218" s="75">
        <v>0</v>
      </c>
      <c r="P218" s="78">
        <f t="shared" si="69"/>
        <v>0</v>
      </c>
    </row>
    <row r="219" spans="1:16" x14ac:dyDescent="0.25">
      <c r="A219" s="72">
        <v>26</v>
      </c>
      <c r="B219" s="141" t="s">
        <v>879</v>
      </c>
      <c r="C219" s="135" t="s">
        <v>388</v>
      </c>
      <c r="D219" s="82" t="s">
        <v>713</v>
      </c>
      <c r="E219" s="74">
        <v>1.5</v>
      </c>
      <c r="F219" s="136">
        <v>1.5</v>
      </c>
      <c r="G219" s="74">
        <v>1</v>
      </c>
      <c r="H219" s="74">
        <v>7.7</v>
      </c>
      <c r="I219" s="75">
        <v>6720</v>
      </c>
      <c r="J219" s="75">
        <f t="shared" si="64"/>
        <v>517.44000000000005</v>
      </c>
      <c r="K219" s="75">
        <v>6700</v>
      </c>
      <c r="L219" s="76">
        <f t="shared" si="68"/>
        <v>3466.8480000000004</v>
      </c>
      <c r="M219" s="75">
        <v>0</v>
      </c>
      <c r="N219" s="74">
        <v>0</v>
      </c>
      <c r="O219" s="75">
        <v>0</v>
      </c>
      <c r="P219" s="78">
        <f t="shared" si="69"/>
        <v>0</v>
      </c>
    </row>
    <row r="220" spans="1:16" x14ac:dyDescent="0.25">
      <c r="A220" s="72">
        <v>27</v>
      </c>
      <c r="B220" s="141" t="s">
        <v>880</v>
      </c>
      <c r="C220" s="142" t="s">
        <v>368</v>
      </c>
      <c r="D220" s="82" t="s">
        <v>713</v>
      </c>
      <c r="E220" s="74">
        <v>1.5</v>
      </c>
      <c r="F220" s="136">
        <v>1.5</v>
      </c>
      <c r="G220" s="74">
        <v>1</v>
      </c>
      <c r="H220" s="74">
        <v>9.3000000000000007</v>
      </c>
      <c r="I220" s="75">
        <v>6720</v>
      </c>
      <c r="J220" s="75">
        <v>0</v>
      </c>
      <c r="K220" s="75">
        <v>0</v>
      </c>
      <c r="L220" s="76">
        <f t="shared" si="68"/>
        <v>0</v>
      </c>
      <c r="M220" s="75">
        <v>2700</v>
      </c>
      <c r="N220" s="74">
        <v>11</v>
      </c>
      <c r="O220" s="75">
        <f t="shared" si="67"/>
        <v>610.90909090909088</v>
      </c>
      <c r="P220" s="78">
        <f t="shared" si="69"/>
        <v>1649.4545454545455</v>
      </c>
    </row>
    <row r="221" spans="1:16" x14ac:dyDescent="0.25">
      <c r="A221" s="72">
        <v>28</v>
      </c>
      <c r="B221" s="141" t="s">
        <v>881</v>
      </c>
      <c r="C221" s="142" t="s">
        <v>368</v>
      </c>
      <c r="D221" s="82" t="s">
        <v>713</v>
      </c>
      <c r="E221" s="74">
        <v>1.5</v>
      </c>
      <c r="F221" s="136">
        <v>1.5</v>
      </c>
      <c r="G221" s="74">
        <v>1</v>
      </c>
      <c r="H221" s="74">
        <v>9.3000000000000007</v>
      </c>
      <c r="I221" s="75">
        <v>6720</v>
      </c>
      <c r="J221" s="75">
        <f t="shared" si="64"/>
        <v>624.96</v>
      </c>
      <c r="K221" s="75">
        <v>6700</v>
      </c>
      <c r="L221" s="76">
        <f t="shared" si="68"/>
        <v>4187.2320000000009</v>
      </c>
      <c r="M221" s="75">
        <v>0</v>
      </c>
      <c r="N221" s="74">
        <v>0</v>
      </c>
      <c r="O221" s="75">
        <v>0</v>
      </c>
      <c r="P221" s="78">
        <f t="shared" si="69"/>
        <v>0</v>
      </c>
    </row>
    <row r="222" spans="1:16" x14ac:dyDescent="0.25">
      <c r="A222" s="72">
        <v>29</v>
      </c>
      <c r="B222" s="141" t="s">
        <v>882</v>
      </c>
      <c r="C222" s="135" t="s">
        <v>368</v>
      </c>
      <c r="D222" s="82" t="s">
        <v>713</v>
      </c>
      <c r="E222" s="74">
        <v>1.5</v>
      </c>
      <c r="F222" s="136">
        <v>1.5</v>
      </c>
      <c r="G222" s="74">
        <v>1</v>
      </c>
      <c r="H222" s="74">
        <v>9.3000000000000007</v>
      </c>
      <c r="I222" s="75">
        <v>6720</v>
      </c>
      <c r="J222" s="75">
        <v>0</v>
      </c>
      <c r="K222" s="75">
        <v>0</v>
      </c>
      <c r="L222" s="76">
        <f t="shared" si="68"/>
        <v>0</v>
      </c>
      <c r="M222" s="75">
        <v>2700</v>
      </c>
      <c r="N222" s="74">
        <v>11</v>
      </c>
      <c r="O222" s="75">
        <f t="shared" si="67"/>
        <v>610.90909090909088</v>
      </c>
      <c r="P222" s="78">
        <f t="shared" si="69"/>
        <v>1649.4545454545455</v>
      </c>
    </row>
    <row r="223" spans="1:16" ht="15.75" thickBot="1" x14ac:dyDescent="0.3">
      <c r="A223" s="80">
        <v>30</v>
      </c>
      <c r="B223" s="143" t="s">
        <v>883</v>
      </c>
      <c r="C223" s="144" t="s">
        <v>368</v>
      </c>
      <c r="D223" s="82" t="s">
        <v>713</v>
      </c>
      <c r="E223" s="83">
        <v>1.5</v>
      </c>
      <c r="F223" s="146">
        <v>1.5</v>
      </c>
      <c r="G223" s="83">
        <v>1</v>
      </c>
      <c r="H223" s="83">
        <v>9.3000000000000007</v>
      </c>
      <c r="I223" s="84">
        <v>6720</v>
      </c>
      <c r="J223" s="84">
        <v>0</v>
      </c>
      <c r="K223" s="84">
        <v>0</v>
      </c>
      <c r="L223" s="85">
        <f t="shared" si="68"/>
        <v>0</v>
      </c>
      <c r="M223" s="84">
        <v>2700</v>
      </c>
      <c r="N223" s="83">
        <v>11</v>
      </c>
      <c r="O223" s="84">
        <f t="shared" si="67"/>
        <v>610.90909090909088</v>
      </c>
      <c r="P223" s="87">
        <f t="shared" si="69"/>
        <v>1649.4545454545455</v>
      </c>
    </row>
    <row r="224" spans="1:16" ht="15.75" thickBot="1" x14ac:dyDescent="0.3">
      <c r="A224" s="226" t="s">
        <v>393</v>
      </c>
      <c r="B224" s="227"/>
      <c r="C224" s="57" t="s">
        <v>89</v>
      </c>
      <c r="D224" s="57" t="s">
        <v>163</v>
      </c>
      <c r="E224" s="57" t="s">
        <v>163</v>
      </c>
      <c r="F224" s="57" t="s">
        <v>163</v>
      </c>
      <c r="G224" s="57">
        <f>+SUM(G225:G247)</f>
        <v>23</v>
      </c>
      <c r="H224" s="57" t="s">
        <v>163</v>
      </c>
      <c r="I224" s="62">
        <f t="shared" ref="I224:N224" si="70">SUM(I225:I247)</f>
        <v>136290</v>
      </c>
      <c r="J224" s="62">
        <f t="shared" si="70"/>
        <v>11695.529999999997</v>
      </c>
      <c r="K224" s="62">
        <f t="shared" si="70"/>
        <v>145108</v>
      </c>
      <c r="L224" s="62">
        <f t="shared" si="70"/>
        <v>78008.963339999973</v>
      </c>
      <c r="M224" s="62">
        <f t="shared" si="70"/>
        <v>58800</v>
      </c>
      <c r="N224" s="62">
        <f t="shared" si="70"/>
        <v>175.8</v>
      </c>
      <c r="O224" s="62">
        <f>+SUM(O225:O247)</f>
        <v>10829.279999999999</v>
      </c>
      <c r="P224" s="64">
        <f>+SUM(P225:P247)</f>
        <v>30321.984</v>
      </c>
    </row>
    <row r="225" spans="1:16" x14ac:dyDescent="0.25">
      <c r="A225" s="236">
        <v>1</v>
      </c>
      <c r="B225" s="237" t="s">
        <v>884</v>
      </c>
      <c r="C225" s="114" t="s">
        <v>168</v>
      </c>
      <c r="D225" s="89" t="s">
        <v>715</v>
      </c>
      <c r="E225" s="89">
        <v>1.5</v>
      </c>
      <c r="F225" s="114">
        <v>2.4</v>
      </c>
      <c r="G225" s="89">
        <v>1</v>
      </c>
      <c r="H225" s="89">
        <v>12.5</v>
      </c>
      <c r="I225" s="90">
        <v>6930</v>
      </c>
      <c r="J225" s="120">
        <f t="shared" ref="J225:J247" si="71">+I225*H225/100</f>
        <v>866.25</v>
      </c>
      <c r="K225" s="90">
        <v>9070</v>
      </c>
      <c r="L225" s="91">
        <f t="shared" ref="L225:L243" si="72">J225*K225/1000</f>
        <v>7856.8874999999998</v>
      </c>
      <c r="M225" s="92">
        <v>0</v>
      </c>
      <c r="N225" s="92">
        <v>0</v>
      </c>
      <c r="O225" s="90">
        <f>+M225*N225/100</f>
        <v>0</v>
      </c>
      <c r="P225" s="93">
        <f>+O225*M225/1000</f>
        <v>0</v>
      </c>
    </row>
    <row r="226" spans="1:16" x14ac:dyDescent="0.25">
      <c r="A226" s="231"/>
      <c r="B226" s="238"/>
      <c r="C226" s="130" t="s">
        <v>171</v>
      </c>
      <c r="D226" s="82" t="s">
        <v>713</v>
      </c>
      <c r="E226" s="74">
        <v>1.5</v>
      </c>
      <c r="F226" s="130">
        <v>1.8</v>
      </c>
      <c r="G226" s="74">
        <v>1</v>
      </c>
      <c r="H226" s="74">
        <v>11.3</v>
      </c>
      <c r="I226" s="75">
        <v>6160</v>
      </c>
      <c r="J226" s="121">
        <f t="shared" si="71"/>
        <v>696.08</v>
      </c>
      <c r="K226" s="75">
        <v>6478</v>
      </c>
      <c r="L226" s="76">
        <f t="shared" si="72"/>
        <v>4509.2062400000004</v>
      </c>
      <c r="M226" s="77">
        <v>2800</v>
      </c>
      <c r="N226" s="77">
        <v>11.3</v>
      </c>
      <c r="O226" s="75">
        <f t="shared" ref="O226:O247" si="73">I226/100*H226</f>
        <v>696.08</v>
      </c>
      <c r="P226" s="78">
        <f>+O226*M226/1000</f>
        <v>1949.0239999999999</v>
      </c>
    </row>
    <row r="227" spans="1:16" x14ac:dyDescent="0.25">
      <c r="A227" s="231"/>
      <c r="B227" s="238"/>
      <c r="C227" s="128" t="s">
        <v>186</v>
      </c>
      <c r="D227" s="82" t="s">
        <v>713</v>
      </c>
      <c r="E227" s="74">
        <v>1.5</v>
      </c>
      <c r="F227" s="130">
        <v>1.5</v>
      </c>
      <c r="G227" s="74">
        <v>1</v>
      </c>
      <c r="H227" s="74">
        <v>8</v>
      </c>
      <c r="I227" s="75">
        <v>6160</v>
      </c>
      <c r="J227" s="121">
        <f t="shared" si="71"/>
        <v>492.8</v>
      </c>
      <c r="K227" s="75">
        <v>6478</v>
      </c>
      <c r="L227" s="76">
        <f t="shared" si="72"/>
        <v>3192.3584000000001</v>
      </c>
      <c r="M227" s="77">
        <v>2800</v>
      </c>
      <c r="N227" s="77">
        <v>8</v>
      </c>
      <c r="O227" s="75">
        <f t="shared" si="73"/>
        <v>492.8</v>
      </c>
      <c r="P227" s="78">
        <f t="shared" ref="P227:P243" si="74">+O227*M227/1000</f>
        <v>1379.84</v>
      </c>
    </row>
    <row r="228" spans="1:16" x14ac:dyDescent="0.25">
      <c r="A228" s="72">
        <f>+A225+1</f>
        <v>2</v>
      </c>
      <c r="B228" s="130" t="s">
        <v>885</v>
      </c>
      <c r="C228" s="128" t="s">
        <v>186</v>
      </c>
      <c r="D228" s="82" t="s">
        <v>713</v>
      </c>
      <c r="E228" s="79">
        <v>1.5</v>
      </c>
      <c r="F228" s="130">
        <v>1.5</v>
      </c>
      <c r="G228" s="79">
        <v>1</v>
      </c>
      <c r="H228" s="74">
        <v>8</v>
      </c>
      <c r="I228" s="75">
        <v>6160</v>
      </c>
      <c r="J228" s="121">
        <f t="shared" si="71"/>
        <v>492.8</v>
      </c>
      <c r="K228" s="75">
        <v>6478</v>
      </c>
      <c r="L228" s="76">
        <f t="shared" si="72"/>
        <v>3192.3584000000001</v>
      </c>
      <c r="M228" s="77">
        <v>2800</v>
      </c>
      <c r="N228" s="77">
        <v>8</v>
      </c>
      <c r="O228" s="75">
        <f t="shared" si="73"/>
        <v>492.8</v>
      </c>
      <c r="P228" s="78">
        <f t="shared" si="74"/>
        <v>1379.84</v>
      </c>
    </row>
    <row r="229" spans="1:16" x14ac:dyDescent="0.25">
      <c r="A229" s="72">
        <f>+A228+1</f>
        <v>3</v>
      </c>
      <c r="B229" s="130" t="s">
        <v>886</v>
      </c>
      <c r="C229" s="130" t="s">
        <v>171</v>
      </c>
      <c r="D229" s="82" t="s">
        <v>713</v>
      </c>
      <c r="E229" s="79">
        <v>1.5</v>
      </c>
      <c r="F229" s="130">
        <v>1.8</v>
      </c>
      <c r="G229" s="79">
        <v>1</v>
      </c>
      <c r="H229" s="74">
        <v>12.5</v>
      </c>
      <c r="I229" s="75">
        <v>6160</v>
      </c>
      <c r="J229" s="121">
        <f t="shared" si="71"/>
        <v>770</v>
      </c>
      <c r="K229" s="75">
        <v>6478</v>
      </c>
      <c r="L229" s="76">
        <f t="shared" si="72"/>
        <v>4988.0600000000004</v>
      </c>
      <c r="M229" s="77">
        <v>2800</v>
      </c>
      <c r="N229" s="77">
        <v>12.5</v>
      </c>
      <c r="O229" s="75">
        <f t="shared" si="73"/>
        <v>770</v>
      </c>
      <c r="P229" s="78">
        <f t="shared" si="74"/>
        <v>2156</v>
      </c>
    </row>
    <row r="230" spans="1:16" x14ac:dyDescent="0.25">
      <c r="A230" s="72">
        <f t="shared" ref="A230:A247" si="75">+A229+1</f>
        <v>4</v>
      </c>
      <c r="B230" s="147" t="s">
        <v>887</v>
      </c>
      <c r="C230" s="130" t="s">
        <v>368</v>
      </c>
      <c r="D230" s="82" t="s">
        <v>713</v>
      </c>
      <c r="E230" s="79">
        <v>1.5</v>
      </c>
      <c r="F230" s="130">
        <v>1.5</v>
      </c>
      <c r="G230" s="79">
        <v>1</v>
      </c>
      <c r="H230" s="74">
        <v>8</v>
      </c>
      <c r="I230" s="75">
        <v>6160</v>
      </c>
      <c r="J230" s="121">
        <f t="shared" si="71"/>
        <v>492.8</v>
      </c>
      <c r="K230" s="75">
        <v>6478</v>
      </c>
      <c r="L230" s="76">
        <f t="shared" si="72"/>
        <v>3192.3584000000001</v>
      </c>
      <c r="M230" s="77">
        <v>2800</v>
      </c>
      <c r="N230" s="77">
        <v>8</v>
      </c>
      <c r="O230" s="75">
        <f t="shared" si="73"/>
        <v>492.8</v>
      </c>
      <c r="P230" s="78">
        <f t="shared" si="74"/>
        <v>1379.84</v>
      </c>
    </row>
    <row r="231" spans="1:16" x14ac:dyDescent="0.25">
      <c r="A231" s="72">
        <f t="shared" si="75"/>
        <v>5</v>
      </c>
      <c r="B231" s="147" t="s">
        <v>888</v>
      </c>
      <c r="C231" s="130" t="s">
        <v>368</v>
      </c>
      <c r="D231" s="82" t="s">
        <v>713</v>
      </c>
      <c r="E231" s="79">
        <v>1.5</v>
      </c>
      <c r="F231" s="130">
        <v>1.5</v>
      </c>
      <c r="G231" s="79">
        <v>1</v>
      </c>
      <c r="H231" s="74">
        <v>8</v>
      </c>
      <c r="I231" s="75">
        <v>6160</v>
      </c>
      <c r="J231" s="121">
        <f t="shared" si="71"/>
        <v>492.8</v>
      </c>
      <c r="K231" s="75">
        <v>6478</v>
      </c>
      <c r="L231" s="76">
        <f t="shared" si="72"/>
        <v>3192.3584000000001</v>
      </c>
      <c r="M231" s="77">
        <v>2800</v>
      </c>
      <c r="N231" s="77">
        <v>8</v>
      </c>
      <c r="O231" s="75">
        <f t="shared" si="73"/>
        <v>492.8</v>
      </c>
      <c r="P231" s="78">
        <f t="shared" si="74"/>
        <v>1379.84</v>
      </c>
    </row>
    <row r="232" spans="1:16" x14ac:dyDescent="0.25">
      <c r="A232" s="72">
        <f t="shared" si="75"/>
        <v>6</v>
      </c>
      <c r="B232" s="147" t="s">
        <v>889</v>
      </c>
      <c r="C232" s="130" t="s">
        <v>368</v>
      </c>
      <c r="D232" s="82" t="s">
        <v>713</v>
      </c>
      <c r="E232" s="79">
        <v>1.5</v>
      </c>
      <c r="F232" s="130">
        <v>1.5</v>
      </c>
      <c r="G232" s="79">
        <v>1</v>
      </c>
      <c r="H232" s="74">
        <v>8</v>
      </c>
      <c r="I232" s="75">
        <v>6160</v>
      </c>
      <c r="J232" s="121">
        <f t="shared" si="71"/>
        <v>492.8</v>
      </c>
      <c r="K232" s="75">
        <v>6478</v>
      </c>
      <c r="L232" s="76">
        <f t="shared" si="72"/>
        <v>3192.3584000000001</v>
      </c>
      <c r="M232" s="77">
        <v>2800</v>
      </c>
      <c r="N232" s="77">
        <v>8</v>
      </c>
      <c r="O232" s="75">
        <f t="shared" si="73"/>
        <v>492.8</v>
      </c>
      <c r="P232" s="78">
        <f t="shared" si="74"/>
        <v>1379.84</v>
      </c>
    </row>
    <row r="233" spans="1:16" x14ac:dyDescent="0.25">
      <c r="A233" s="72">
        <f t="shared" si="75"/>
        <v>7</v>
      </c>
      <c r="B233" s="147" t="s">
        <v>890</v>
      </c>
      <c r="C233" s="130" t="s">
        <v>368</v>
      </c>
      <c r="D233" s="82" t="s">
        <v>713</v>
      </c>
      <c r="E233" s="79">
        <v>1.5</v>
      </c>
      <c r="F233" s="130">
        <v>1.5</v>
      </c>
      <c r="G233" s="79">
        <v>1</v>
      </c>
      <c r="H233" s="74">
        <v>8</v>
      </c>
      <c r="I233" s="75">
        <v>6160</v>
      </c>
      <c r="J233" s="121">
        <f t="shared" si="71"/>
        <v>492.8</v>
      </c>
      <c r="K233" s="75">
        <v>6478</v>
      </c>
      <c r="L233" s="76">
        <f t="shared" si="72"/>
        <v>3192.3584000000001</v>
      </c>
      <c r="M233" s="77">
        <v>2800</v>
      </c>
      <c r="N233" s="77">
        <v>8</v>
      </c>
      <c r="O233" s="75">
        <f t="shared" si="73"/>
        <v>492.8</v>
      </c>
      <c r="P233" s="78">
        <f t="shared" si="74"/>
        <v>1379.84</v>
      </c>
    </row>
    <row r="234" spans="1:16" x14ac:dyDescent="0.25">
      <c r="A234" s="72">
        <f t="shared" si="75"/>
        <v>8</v>
      </c>
      <c r="B234" s="147" t="s">
        <v>891</v>
      </c>
      <c r="C234" s="130" t="s">
        <v>368</v>
      </c>
      <c r="D234" s="82" t="s">
        <v>713</v>
      </c>
      <c r="E234" s="79">
        <v>1.5</v>
      </c>
      <c r="F234" s="130">
        <v>1.5</v>
      </c>
      <c r="G234" s="79">
        <v>1</v>
      </c>
      <c r="H234" s="74">
        <v>8</v>
      </c>
      <c r="I234" s="75">
        <v>6160</v>
      </c>
      <c r="J234" s="121">
        <f t="shared" si="71"/>
        <v>492.8</v>
      </c>
      <c r="K234" s="75">
        <v>6478</v>
      </c>
      <c r="L234" s="76">
        <f t="shared" si="72"/>
        <v>3192.3584000000001</v>
      </c>
      <c r="M234" s="77">
        <v>2800</v>
      </c>
      <c r="N234" s="77">
        <v>8</v>
      </c>
      <c r="O234" s="75">
        <f t="shared" si="73"/>
        <v>492.8</v>
      </c>
      <c r="P234" s="78">
        <f t="shared" si="74"/>
        <v>1379.84</v>
      </c>
    </row>
    <row r="235" spans="1:16" x14ac:dyDescent="0.25">
      <c r="A235" s="72">
        <f t="shared" si="75"/>
        <v>9</v>
      </c>
      <c r="B235" s="147" t="s">
        <v>892</v>
      </c>
      <c r="C235" s="130" t="s">
        <v>368</v>
      </c>
      <c r="D235" s="82" t="s">
        <v>713</v>
      </c>
      <c r="E235" s="79">
        <v>1.5</v>
      </c>
      <c r="F235" s="130">
        <v>1.5</v>
      </c>
      <c r="G235" s="79">
        <v>1</v>
      </c>
      <c r="H235" s="74">
        <v>8</v>
      </c>
      <c r="I235" s="75">
        <v>6160</v>
      </c>
      <c r="J235" s="121">
        <f t="shared" si="71"/>
        <v>492.8</v>
      </c>
      <c r="K235" s="75">
        <v>6478</v>
      </c>
      <c r="L235" s="76">
        <f t="shared" si="72"/>
        <v>3192.3584000000001</v>
      </c>
      <c r="M235" s="77">
        <v>2800</v>
      </c>
      <c r="N235" s="77">
        <v>8</v>
      </c>
      <c r="O235" s="75">
        <f t="shared" si="73"/>
        <v>492.8</v>
      </c>
      <c r="P235" s="78">
        <f t="shared" si="74"/>
        <v>1379.84</v>
      </c>
    </row>
    <row r="236" spans="1:16" x14ac:dyDescent="0.25">
      <c r="A236" s="72">
        <f t="shared" si="75"/>
        <v>10</v>
      </c>
      <c r="B236" s="147" t="s">
        <v>893</v>
      </c>
      <c r="C236" s="130" t="s">
        <v>344</v>
      </c>
      <c r="D236" s="82" t="s">
        <v>713</v>
      </c>
      <c r="E236" s="79">
        <v>1.5</v>
      </c>
      <c r="F236" s="130">
        <v>1.5</v>
      </c>
      <c r="G236" s="79">
        <v>1</v>
      </c>
      <c r="H236" s="74">
        <v>8</v>
      </c>
      <c r="I236" s="75">
        <v>6160</v>
      </c>
      <c r="J236" s="121">
        <f t="shared" si="71"/>
        <v>492.8</v>
      </c>
      <c r="K236" s="75">
        <v>6478</v>
      </c>
      <c r="L236" s="76">
        <f t="shared" si="72"/>
        <v>3192.3584000000001</v>
      </c>
      <c r="M236" s="77">
        <v>2800</v>
      </c>
      <c r="N236" s="77">
        <v>8</v>
      </c>
      <c r="O236" s="75">
        <f t="shared" si="73"/>
        <v>492.8</v>
      </c>
      <c r="P236" s="78">
        <f t="shared" si="74"/>
        <v>1379.84</v>
      </c>
    </row>
    <row r="237" spans="1:16" x14ac:dyDescent="0.25">
      <c r="A237" s="72">
        <f t="shared" si="75"/>
        <v>11</v>
      </c>
      <c r="B237" s="147" t="s">
        <v>894</v>
      </c>
      <c r="C237" s="130" t="s">
        <v>368</v>
      </c>
      <c r="D237" s="82" t="s">
        <v>713</v>
      </c>
      <c r="E237" s="79">
        <v>1.5</v>
      </c>
      <c r="F237" s="130">
        <v>1.5</v>
      </c>
      <c r="G237" s="79">
        <v>1</v>
      </c>
      <c r="H237" s="74">
        <v>8</v>
      </c>
      <c r="I237" s="75">
        <v>6160</v>
      </c>
      <c r="J237" s="121">
        <f t="shared" si="71"/>
        <v>492.8</v>
      </c>
      <c r="K237" s="75">
        <v>6478</v>
      </c>
      <c r="L237" s="76">
        <f t="shared" si="72"/>
        <v>3192.3584000000001</v>
      </c>
      <c r="M237" s="77">
        <v>2800</v>
      </c>
      <c r="N237" s="77">
        <v>8</v>
      </c>
      <c r="O237" s="75">
        <f t="shared" si="73"/>
        <v>492.8</v>
      </c>
      <c r="P237" s="78">
        <f t="shared" si="74"/>
        <v>1379.84</v>
      </c>
    </row>
    <row r="238" spans="1:16" x14ac:dyDescent="0.25">
      <c r="A238" s="72">
        <f t="shared" si="75"/>
        <v>12</v>
      </c>
      <c r="B238" s="147" t="s">
        <v>895</v>
      </c>
      <c r="C238" s="130" t="s">
        <v>368</v>
      </c>
      <c r="D238" s="82" t="s">
        <v>713</v>
      </c>
      <c r="E238" s="79">
        <v>1.5</v>
      </c>
      <c r="F238" s="130">
        <v>1.5</v>
      </c>
      <c r="G238" s="79">
        <v>1</v>
      </c>
      <c r="H238" s="74">
        <v>8</v>
      </c>
      <c r="I238" s="75">
        <v>6160</v>
      </c>
      <c r="J238" s="121">
        <f t="shared" si="71"/>
        <v>492.8</v>
      </c>
      <c r="K238" s="75">
        <v>6478</v>
      </c>
      <c r="L238" s="76">
        <f t="shared" si="72"/>
        <v>3192.3584000000001</v>
      </c>
      <c r="M238" s="77">
        <v>2800</v>
      </c>
      <c r="N238" s="77">
        <v>8</v>
      </c>
      <c r="O238" s="75">
        <f t="shared" si="73"/>
        <v>492.8</v>
      </c>
      <c r="P238" s="78">
        <f t="shared" si="74"/>
        <v>1379.84</v>
      </c>
    </row>
    <row r="239" spans="1:16" x14ac:dyDescent="0.25">
      <c r="A239" s="72">
        <f t="shared" si="75"/>
        <v>13</v>
      </c>
      <c r="B239" s="147" t="s">
        <v>896</v>
      </c>
      <c r="C239" s="130" t="s">
        <v>368</v>
      </c>
      <c r="D239" s="82" t="s">
        <v>713</v>
      </c>
      <c r="E239" s="79">
        <v>1.5</v>
      </c>
      <c r="F239" s="130">
        <v>1.5</v>
      </c>
      <c r="G239" s="79">
        <v>1</v>
      </c>
      <c r="H239" s="74">
        <v>8</v>
      </c>
      <c r="I239" s="75">
        <v>6160</v>
      </c>
      <c r="J239" s="121">
        <f t="shared" si="71"/>
        <v>492.8</v>
      </c>
      <c r="K239" s="75">
        <v>6478</v>
      </c>
      <c r="L239" s="76">
        <f t="shared" si="72"/>
        <v>3192.3584000000001</v>
      </c>
      <c r="M239" s="77">
        <v>2800</v>
      </c>
      <c r="N239" s="77">
        <v>8</v>
      </c>
      <c r="O239" s="75">
        <f t="shared" si="73"/>
        <v>492.8</v>
      </c>
      <c r="P239" s="78">
        <f t="shared" si="74"/>
        <v>1379.84</v>
      </c>
    </row>
    <row r="240" spans="1:16" x14ac:dyDescent="0.25">
      <c r="A240" s="231">
        <f t="shared" si="75"/>
        <v>14</v>
      </c>
      <c r="B240" s="232" t="s">
        <v>897</v>
      </c>
      <c r="C240" s="130" t="s">
        <v>368</v>
      </c>
      <c r="D240" s="82" t="s">
        <v>713</v>
      </c>
      <c r="E240" s="79">
        <v>1.5</v>
      </c>
      <c r="F240" s="130">
        <v>1.5</v>
      </c>
      <c r="G240" s="79">
        <v>1</v>
      </c>
      <c r="H240" s="74">
        <v>8</v>
      </c>
      <c r="I240" s="75">
        <v>6160</v>
      </c>
      <c r="J240" s="121">
        <f t="shared" si="71"/>
        <v>492.8</v>
      </c>
      <c r="K240" s="75">
        <v>6478</v>
      </c>
      <c r="L240" s="76">
        <f t="shared" si="72"/>
        <v>3192.3584000000001</v>
      </c>
      <c r="M240" s="77">
        <v>2800</v>
      </c>
      <c r="N240" s="77">
        <v>8</v>
      </c>
      <c r="O240" s="75">
        <f t="shared" si="73"/>
        <v>492.8</v>
      </c>
      <c r="P240" s="78">
        <f t="shared" si="74"/>
        <v>1379.84</v>
      </c>
    </row>
    <row r="241" spans="1:16" x14ac:dyDescent="0.25">
      <c r="A241" s="231"/>
      <c r="B241" s="232"/>
      <c r="C241" s="147" t="s">
        <v>344</v>
      </c>
      <c r="D241" s="82" t="s">
        <v>713</v>
      </c>
      <c r="E241" s="79">
        <v>0</v>
      </c>
      <c r="F241" s="147">
        <v>1.5</v>
      </c>
      <c r="G241" s="79">
        <v>1</v>
      </c>
      <c r="H241" s="148">
        <v>0</v>
      </c>
      <c r="I241" s="149">
        <v>0</v>
      </c>
      <c r="J241" s="121">
        <f t="shared" si="71"/>
        <v>0</v>
      </c>
      <c r="K241" s="149">
        <v>0</v>
      </c>
      <c r="L241" s="149">
        <f t="shared" si="72"/>
        <v>0</v>
      </c>
      <c r="M241" s="149">
        <v>0</v>
      </c>
      <c r="N241" s="115">
        <v>0</v>
      </c>
      <c r="O241" s="75">
        <f t="shared" si="73"/>
        <v>0</v>
      </c>
      <c r="P241" s="78">
        <f t="shared" si="74"/>
        <v>0</v>
      </c>
    </row>
    <row r="242" spans="1:16" x14ac:dyDescent="0.25">
      <c r="A242" s="72">
        <v>15</v>
      </c>
      <c r="B242" s="147" t="s">
        <v>898</v>
      </c>
      <c r="C242" s="130" t="s">
        <v>368</v>
      </c>
      <c r="D242" s="82" t="s">
        <v>713</v>
      </c>
      <c r="E242" s="79">
        <v>1.5</v>
      </c>
      <c r="F242" s="130">
        <v>1.5</v>
      </c>
      <c r="G242" s="79">
        <v>1</v>
      </c>
      <c r="H242" s="74">
        <v>8</v>
      </c>
      <c r="I242" s="75">
        <v>6160</v>
      </c>
      <c r="J242" s="121">
        <f t="shared" si="71"/>
        <v>492.8</v>
      </c>
      <c r="K242" s="75">
        <v>6478</v>
      </c>
      <c r="L242" s="76">
        <f t="shared" si="72"/>
        <v>3192.3584000000001</v>
      </c>
      <c r="M242" s="77">
        <v>2800</v>
      </c>
      <c r="N242" s="77">
        <v>8</v>
      </c>
      <c r="O242" s="75">
        <f t="shared" si="73"/>
        <v>492.8</v>
      </c>
      <c r="P242" s="78">
        <f t="shared" si="74"/>
        <v>1379.84</v>
      </c>
    </row>
    <row r="243" spans="1:16" x14ac:dyDescent="0.25">
      <c r="A243" s="72">
        <f t="shared" si="75"/>
        <v>16</v>
      </c>
      <c r="B243" s="147" t="s">
        <v>899</v>
      </c>
      <c r="C243" s="130" t="s">
        <v>344</v>
      </c>
      <c r="D243" s="82" t="s">
        <v>713</v>
      </c>
      <c r="E243" s="79">
        <v>1.5</v>
      </c>
      <c r="F243" s="130">
        <v>1.5</v>
      </c>
      <c r="G243" s="79">
        <v>1</v>
      </c>
      <c r="H243" s="74">
        <v>8</v>
      </c>
      <c r="I243" s="75">
        <v>6160</v>
      </c>
      <c r="J243" s="121">
        <f t="shared" si="71"/>
        <v>492.8</v>
      </c>
      <c r="K243" s="75">
        <v>6478</v>
      </c>
      <c r="L243" s="76">
        <f t="shared" si="72"/>
        <v>3192.3584000000001</v>
      </c>
      <c r="M243" s="77">
        <v>2800</v>
      </c>
      <c r="N243" s="77">
        <v>8</v>
      </c>
      <c r="O243" s="75">
        <f t="shared" si="73"/>
        <v>492.8</v>
      </c>
      <c r="P243" s="78">
        <f t="shared" si="74"/>
        <v>1379.84</v>
      </c>
    </row>
    <row r="244" spans="1:16" x14ac:dyDescent="0.25">
      <c r="A244" s="72">
        <f t="shared" si="75"/>
        <v>17</v>
      </c>
      <c r="B244" s="147" t="s">
        <v>900</v>
      </c>
      <c r="C244" s="130" t="s">
        <v>368</v>
      </c>
      <c r="D244" s="82" t="s">
        <v>713</v>
      </c>
      <c r="E244" s="79">
        <v>1.5</v>
      </c>
      <c r="F244" s="130">
        <v>1.5</v>
      </c>
      <c r="G244" s="79">
        <v>1</v>
      </c>
      <c r="H244" s="74">
        <v>8</v>
      </c>
      <c r="I244" s="75">
        <v>6160</v>
      </c>
      <c r="J244" s="121">
        <f t="shared" si="71"/>
        <v>492.8</v>
      </c>
      <c r="K244" s="75">
        <v>6478</v>
      </c>
      <c r="L244" s="76">
        <f>J244*K244/1000</f>
        <v>3192.3584000000001</v>
      </c>
      <c r="M244" s="77">
        <v>2800</v>
      </c>
      <c r="N244" s="77">
        <v>8</v>
      </c>
      <c r="O244" s="75">
        <f t="shared" si="73"/>
        <v>492.8</v>
      </c>
      <c r="P244" s="78">
        <f>+O244*M244/1000</f>
        <v>1379.84</v>
      </c>
    </row>
    <row r="245" spans="1:16" x14ac:dyDescent="0.25">
      <c r="A245" s="72">
        <f t="shared" si="75"/>
        <v>18</v>
      </c>
      <c r="B245" s="147" t="s">
        <v>901</v>
      </c>
      <c r="C245" s="130" t="s">
        <v>368</v>
      </c>
      <c r="D245" s="82" t="s">
        <v>713</v>
      </c>
      <c r="E245" s="79">
        <v>1.5</v>
      </c>
      <c r="F245" s="130">
        <v>1.5</v>
      </c>
      <c r="G245" s="79">
        <v>1</v>
      </c>
      <c r="H245" s="74">
        <v>8</v>
      </c>
      <c r="I245" s="75">
        <v>6160</v>
      </c>
      <c r="J245" s="121">
        <f t="shared" si="71"/>
        <v>492.8</v>
      </c>
      <c r="K245" s="75">
        <v>6478</v>
      </c>
      <c r="L245" s="76">
        <f t="shared" ref="L245:L247" si="76">J245*K245/1000</f>
        <v>3192.3584000000001</v>
      </c>
      <c r="M245" s="77">
        <v>2800</v>
      </c>
      <c r="N245" s="77">
        <v>8</v>
      </c>
      <c r="O245" s="75">
        <f t="shared" si="73"/>
        <v>492.8</v>
      </c>
      <c r="P245" s="78">
        <f t="shared" ref="P245:P247" si="77">+O245*M245/1000</f>
        <v>1379.84</v>
      </c>
    </row>
    <row r="246" spans="1:16" x14ac:dyDescent="0.25">
      <c r="A246" s="72">
        <f t="shared" si="75"/>
        <v>19</v>
      </c>
      <c r="B246" s="147" t="s">
        <v>902</v>
      </c>
      <c r="C246" s="130" t="s">
        <v>413</v>
      </c>
      <c r="D246" s="82" t="s">
        <v>713</v>
      </c>
      <c r="E246" s="79">
        <v>1.5</v>
      </c>
      <c r="F246" s="150">
        <v>1.5</v>
      </c>
      <c r="G246" s="79">
        <v>1</v>
      </c>
      <c r="H246" s="74">
        <v>8</v>
      </c>
      <c r="I246" s="75">
        <v>6160</v>
      </c>
      <c r="J246" s="121">
        <f t="shared" si="71"/>
        <v>492.8</v>
      </c>
      <c r="K246" s="75">
        <v>6478</v>
      </c>
      <c r="L246" s="76">
        <f t="shared" si="76"/>
        <v>3192.3584000000001</v>
      </c>
      <c r="M246" s="77">
        <v>2800</v>
      </c>
      <c r="N246" s="77">
        <v>8</v>
      </c>
      <c r="O246" s="75">
        <f t="shared" si="73"/>
        <v>492.8</v>
      </c>
      <c r="P246" s="78">
        <f t="shared" si="77"/>
        <v>1379.84</v>
      </c>
    </row>
    <row r="247" spans="1:16" ht="15.75" thickBot="1" x14ac:dyDescent="0.3">
      <c r="A247" s="80">
        <f t="shared" si="75"/>
        <v>20</v>
      </c>
      <c r="B247" s="151" t="s">
        <v>903</v>
      </c>
      <c r="C247" s="131" t="s">
        <v>368</v>
      </c>
      <c r="D247" s="82" t="s">
        <v>713</v>
      </c>
      <c r="E247" s="82">
        <v>1.5</v>
      </c>
      <c r="F247" s="131">
        <v>1.5</v>
      </c>
      <c r="G247" s="82">
        <v>1</v>
      </c>
      <c r="H247" s="83">
        <v>8</v>
      </c>
      <c r="I247" s="84">
        <v>6160</v>
      </c>
      <c r="J247" s="124">
        <f t="shared" si="71"/>
        <v>492.8</v>
      </c>
      <c r="K247" s="84">
        <v>6478</v>
      </c>
      <c r="L247" s="85">
        <f t="shared" si="76"/>
        <v>3192.3584000000001</v>
      </c>
      <c r="M247" s="86">
        <v>2800</v>
      </c>
      <c r="N247" s="86">
        <v>8</v>
      </c>
      <c r="O247" s="84">
        <f t="shared" si="73"/>
        <v>492.8</v>
      </c>
      <c r="P247" s="87">
        <f t="shared" si="77"/>
        <v>1379.84</v>
      </c>
    </row>
    <row r="248" spans="1:16" ht="15.75" thickBot="1" x14ac:dyDescent="0.3">
      <c r="A248" s="226" t="s">
        <v>415</v>
      </c>
      <c r="B248" s="227"/>
      <c r="C248" s="57" t="s">
        <v>89</v>
      </c>
      <c r="D248" s="57" t="s">
        <v>163</v>
      </c>
      <c r="E248" s="57" t="s">
        <v>163</v>
      </c>
      <c r="F248" s="57" t="s">
        <v>163</v>
      </c>
      <c r="G248" s="57">
        <f>SUM(G249:G264)</f>
        <v>16</v>
      </c>
      <c r="H248" s="57" t="s">
        <v>163</v>
      </c>
      <c r="I248" s="62">
        <f t="shared" ref="I248:N248" si="78">+SUM(I249:I264)</f>
        <v>99330</v>
      </c>
      <c r="J248" s="62">
        <f t="shared" si="78"/>
        <v>8277.5000000000018</v>
      </c>
      <c r="K248" s="62">
        <f t="shared" si="78"/>
        <v>116300</v>
      </c>
      <c r="L248" s="62">
        <f t="shared" si="78"/>
        <v>61475.25999999998</v>
      </c>
      <c r="M248" s="62">
        <f t="shared" si="78"/>
        <v>41900</v>
      </c>
      <c r="N248" s="62">
        <f t="shared" si="78"/>
        <v>148</v>
      </c>
      <c r="O248" s="62">
        <f>+SUM(O249:O264)</f>
        <v>3875</v>
      </c>
      <c r="P248" s="64">
        <f>+SUM(P249:P264)</f>
        <v>10147.899999999998</v>
      </c>
    </row>
    <row r="249" spans="1:16" x14ac:dyDescent="0.25">
      <c r="A249" s="88">
        <v>1</v>
      </c>
      <c r="B249" s="228" t="s">
        <v>904</v>
      </c>
      <c r="C249" s="89" t="s">
        <v>177</v>
      </c>
      <c r="D249" s="89" t="s">
        <v>715</v>
      </c>
      <c r="E249" s="89">
        <v>1.5</v>
      </c>
      <c r="F249" s="89">
        <v>1.5</v>
      </c>
      <c r="G249" s="89">
        <v>1</v>
      </c>
      <c r="H249" s="89">
        <v>11</v>
      </c>
      <c r="I249" s="90">
        <v>6930</v>
      </c>
      <c r="J249" s="90">
        <f t="shared" ref="J249:J264" si="79">+I249*H249/100</f>
        <v>762.3</v>
      </c>
      <c r="K249" s="90">
        <v>10600</v>
      </c>
      <c r="L249" s="91">
        <f t="shared" ref="L249:L264" si="80">J249*K249/1000</f>
        <v>8080.3799999999992</v>
      </c>
      <c r="M249" s="92">
        <v>2600</v>
      </c>
      <c r="N249" s="92">
        <v>11</v>
      </c>
      <c r="O249" s="90">
        <f>+M249*N249/100</f>
        <v>286</v>
      </c>
      <c r="P249" s="93">
        <f>+O249*M249/1000</f>
        <v>743.6</v>
      </c>
    </row>
    <row r="250" spans="1:16" x14ac:dyDescent="0.25">
      <c r="A250" s="72">
        <f>+A249+1</f>
        <v>2</v>
      </c>
      <c r="B250" s="229"/>
      <c r="C250" s="74" t="s">
        <v>417</v>
      </c>
      <c r="D250" s="82" t="s">
        <v>713</v>
      </c>
      <c r="E250" s="74">
        <v>1.5</v>
      </c>
      <c r="F250" s="74">
        <v>1.5</v>
      </c>
      <c r="G250" s="74">
        <v>1</v>
      </c>
      <c r="H250" s="74">
        <v>9</v>
      </c>
      <c r="I250" s="75">
        <v>6160</v>
      </c>
      <c r="J250" s="75">
        <f t="shared" si="79"/>
        <v>554.4</v>
      </c>
      <c r="K250" s="75">
        <v>10600</v>
      </c>
      <c r="L250" s="76">
        <f t="shared" si="80"/>
        <v>5876.64</v>
      </c>
      <c r="M250" s="77">
        <v>2600</v>
      </c>
      <c r="N250" s="77">
        <v>10</v>
      </c>
      <c r="O250" s="75">
        <f>+M250*N250/100</f>
        <v>260</v>
      </c>
      <c r="P250" s="78">
        <f>+O250*M250/1000</f>
        <v>676</v>
      </c>
    </row>
    <row r="251" spans="1:16" x14ac:dyDescent="0.25">
      <c r="A251" s="72">
        <f t="shared" ref="A251:A264" si="81">+A250+1</f>
        <v>3</v>
      </c>
      <c r="B251" s="229"/>
      <c r="C251" s="74" t="s">
        <v>417</v>
      </c>
      <c r="D251" s="82" t="s">
        <v>713</v>
      </c>
      <c r="E251" s="74">
        <v>1.5</v>
      </c>
      <c r="F251" s="74">
        <v>1.5</v>
      </c>
      <c r="G251" s="74">
        <v>1</v>
      </c>
      <c r="H251" s="74">
        <v>9</v>
      </c>
      <c r="I251" s="75">
        <v>6160</v>
      </c>
      <c r="J251" s="75">
        <f t="shared" si="79"/>
        <v>554.4</v>
      </c>
      <c r="K251" s="75">
        <v>10600</v>
      </c>
      <c r="L251" s="76">
        <f t="shared" si="80"/>
        <v>5876.64</v>
      </c>
      <c r="M251" s="77">
        <v>2600</v>
      </c>
      <c r="N251" s="77">
        <v>10</v>
      </c>
      <c r="O251" s="75">
        <f t="shared" ref="O251:O264" si="82">+M251*N251/100</f>
        <v>260</v>
      </c>
      <c r="P251" s="78">
        <f t="shared" ref="P251:P264" si="83">+O251*M251/1000</f>
        <v>676</v>
      </c>
    </row>
    <row r="252" spans="1:16" x14ac:dyDescent="0.25">
      <c r="A252" s="72">
        <f t="shared" si="81"/>
        <v>4</v>
      </c>
      <c r="B252" s="79" t="s">
        <v>905</v>
      </c>
      <c r="C252" s="74" t="s">
        <v>186</v>
      </c>
      <c r="D252" s="82" t="s">
        <v>713</v>
      </c>
      <c r="E252" s="74">
        <v>1.5</v>
      </c>
      <c r="F252" s="74">
        <v>1.5</v>
      </c>
      <c r="G252" s="74">
        <v>1</v>
      </c>
      <c r="H252" s="74">
        <v>8</v>
      </c>
      <c r="I252" s="75">
        <v>6160</v>
      </c>
      <c r="J252" s="75">
        <f t="shared" si="79"/>
        <v>492.8</v>
      </c>
      <c r="K252" s="75">
        <v>6500</v>
      </c>
      <c r="L252" s="76">
        <f t="shared" si="80"/>
        <v>3203.2</v>
      </c>
      <c r="M252" s="77">
        <v>2600</v>
      </c>
      <c r="N252" s="77">
        <v>9</v>
      </c>
      <c r="O252" s="75">
        <f t="shared" si="82"/>
        <v>234</v>
      </c>
      <c r="P252" s="78">
        <f t="shared" si="83"/>
        <v>608.4</v>
      </c>
    </row>
    <row r="253" spans="1:16" x14ac:dyDescent="0.25">
      <c r="A253" s="72">
        <f t="shared" si="81"/>
        <v>5</v>
      </c>
      <c r="B253" s="79" t="s">
        <v>906</v>
      </c>
      <c r="C253" s="74" t="s">
        <v>186</v>
      </c>
      <c r="D253" s="82" t="s">
        <v>713</v>
      </c>
      <c r="E253" s="74">
        <v>1.5</v>
      </c>
      <c r="F253" s="74">
        <v>1.5</v>
      </c>
      <c r="G253" s="74">
        <v>1</v>
      </c>
      <c r="H253" s="74">
        <v>8</v>
      </c>
      <c r="I253" s="75">
        <v>6160</v>
      </c>
      <c r="J253" s="75">
        <f t="shared" si="79"/>
        <v>492.8</v>
      </c>
      <c r="K253" s="75">
        <v>6500</v>
      </c>
      <c r="L253" s="76">
        <f t="shared" si="80"/>
        <v>3203.2</v>
      </c>
      <c r="M253" s="77">
        <v>2600</v>
      </c>
      <c r="N253" s="77">
        <v>9</v>
      </c>
      <c r="O253" s="75">
        <f t="shared" si="82"/>
        <v>234</v>
      </c>
      <c r="P253" s="78">
        <f t="shared" si="83"/>
        <v>608.4</v>
      </c>
    </row>
    <row r="254" spans="1:16" x14ac:dyDescent="0.25">
      <c r="A254" s="72">
        <f t="shared" si="81"/>
        <v>6</v>
      </c>
      <c r="B254" s="79" t="s">
        <v>907</v>
      </c>
      <c r="C254" s="74" t="s">
        <v>186</v>
      </c>
      <c r="D254" s="82" t="s">
        <v>713</v>
      </c>
      <c r="E254" s="74">
        <v>1.5</v>
      </c>
      <c r="F254" s="74">
        <v>1.5</v>
      </c>
      <c r="G254" s="74">
        <v>1</v>
      </c>
      <c r="H254" s="74">
        <v>8</v>
      </c>
      <c r="I254" s="75">
        <v>6160</v>
      </c>
      <c r="J254" s="75">
        <f t="shared" si="79"/>
        <v>492.8</v>
      </c>
      <c r="K254" s="75">
        <v>6500</v>
      </c>
      <c r="L254" s="76">
        <f t="shared" si="80"/>
        <v>3203.2</v>
      </c>
      <c r="M254" s="77">
        <v>2600</v>
      </c>
      <c r="N254" s="77">
        <v>9</v>
      </c>
      <c r="O254" s="75">
        <f t="shared" si="82"/>
        <v>234</v>
      </c>
      <c r="P254" s="78">
        <f t="shared" si="83"/>
        <v>608.4</v>
      </c>
    </row>
    <row r="255" spans="1:16" x14ac:dyDescent="0.25">
      <c r="A255" s="72">
        <f t="shared" si="81"/>
        <v>7</v>
      </c>
      <c r="B255" s="79" t="s">
        <v>908</v>
      </c>
      <c r="C255" s="74" t="s">
        <v>186</v>
      </c>
      <c r="D255" s="82" t="s">
        <v>713</v>
      </c>
      <c r="E255" s="79">
        <v>1.5</v>
      </c>
      <c r="F255" s="74">
        <v>1.5</v>
      </c>
      <c r="G255" s="79">
        <v>1</v>
      </c>
      <c r="H255" s="74">
        <v>8</v>
      </c>
      <c r="I255" s="75">
        <v>6160</v>
      </c>
      <c r="J255" s="75">
        <f t="shared" si="79"/>
        <v>492.8</v>
      </c>
      <c r="K255" s="75">
        <v>6500</v>
      </c>
      <c r="L255" s="76">
        <f t="shared" si="80"/>
        <v>3203.2</v>
      </c>
      <c r="M255" s="77">
        <v>2600</v>
      </c>
      <c r="N255" s="77">
        <v>9</v>
      </c>
      <c r="O255" s="75">
        <f t="shared" si="82"/>
        <v>234</v>
      </c>
      <c r="P255" s="78">
        <f t="shared" si="83"/>
        <v>608.4</v>
      </c>
    </row>
    <row r="256" spans="1:16" x14ac:dyDescent="0.25">
      <c r="A256" s="72">
        <f t="shared" si="81"/>
        <v>8</v>
      </c>
      <c r="B256" s="79" t="s">
        <v>909</v>
      </c>
      <c r="C256" s="74" t="s">
        <v>186</v>
      </c>
      <c r="D256" s="82" t="s">
        <v>713</v>
      </c>
      <c r="E256" s="79">
        <v>1.5</v>
      </c>
      <c r="F256" s="74">
        <v>1.5</v>
      </c>
      <c r="G256" s="79">
        <v>1</v>
      </c>
      <c r="H256" s="74">
        <v>8</v>
      </c>
      <c r="I256" s="75">
        <v>6160</v>
      </c>
      <c r="J256" s="75">
        <f t="shared" si="79"/>
        <v>492.8</v>
      </c>
      <c r="K256" s="75">
        <v>6500</v>
      </c>
      <c r="L256" s="76">
        <f t="shared" si="80"/>
        <v>3203.2</v>
      </c>
      <c r="M256" s="77">
        <v>2700</v>
      </c>
      <c r="N256" s="77">
        <v>9</v>
      </c>
      <c r="O256" s="75">
        <f t="shared" si="82"/>
        <v>243</v>
      </c>
      <c r="P256" s="78">
        <f t="shared" si="83"/>
        <v>656.1</v>
      </c>
    </row>
    <row r="257" spans="1:16" x14ac:dyDescent="0.25">
      <c r="A257" s="72">
        <f t="shared" si="81"/>
        <v>9</v>
      </c>
      <c r="B257" s="79" t="s">
        <v>910</v>
      </c>
      <c r="C257" s="74" t="s">
        <v>186</v>
      </c>
      <c r="D257" s="82" t="s">
        <v>713</v>
      </c>
      <c r="E257" s="79">
        <v>1.5</v>
      </c>
      <c r="F257" s="74">
        <v>1.5</v>
      </c>
      <c r="G257" s="79">
        <v>1</v>
      </c>
      <c r="H257" s="74">
        <v>8</v>
      </c>
      <c r="I257" s="75">
        <v>6160</v>
      </c>
      <c r="J257" s="75">
        <f t="shared" si="79"/>
        <v>492.8</v>
      </c>
      <c r="K257" s="75">
        <v>6500</v>
      </c>
      <c r="L257" s="76">
        <f t="shared" si="80"/>
        <v>3203.2</v>
      </c>
      <c r="M257" s="77">
        <v>2600</v>
      </c>
      <c r="N257" s="77">
        <v>9</v>
      </c>
      <c r="O257" s="75">
        <f t="shared" si="82"/>
        <v>234</v>
      </c>
      <c r="P257" s="78">
        <f t="shared" si="83"/>
        <v>608.4</v>
      </c>
    </row>
    <row r="258" spans="1:16" x14ac:dyDescent="0.25">
      <c r="A258" s="72">
        <f t="shared" si="81"/>
        <v>10</v>
      </c>
      <c r="B258" s="79" t="s">
        <v>911</v>
      </c>
      <c r="C258" s="74" t="s">
        <v>186</v>
      </c>
      <c r="D258" s="82" t="s">
        <v>713</v>
      </c>
      <c r="E258" s="79">
        <v>1.5</v>
      </c>
      <c r="F258" s="74">
        <v>1.5</v>
      </c>
      <c r="G258" s="79">
        <v>1</v>
      </c>
      <c r="H258" s="74">
        <v>8</v>
      </c>
      <c r="I258" s="75">
        <v>6160</v>
      </c>
      <c r="J258" s="75">
        <f t="shared" si="79"/>
        <v>492.8</v>
      </c>
      <c r="K258" s="75">
        <v>6500</v>
      </c>
      <c r="L258" s="76">
        <f t="shared" si="80"/>
        <v>3203.2</v>
      </c>
      <c r="M258" s="77">
        <v>2600</v>
      </c>
      <c r="N258" s="77">
        <v>9</v>
      </c>
      <c r="O258" s="75">
        <f t="shared" si="82"/>
        <v>234</v>
      </c>
      <c r="P258" s="78">
        <f t="shared" si="83"/>
        <v>608.4</v>
      </c>
    </row>
    <row r="259" spans="1:16" x14ac:dyDescent="0.25">
      <c r="A259" s="72">
        <f t="shared" si="81"/>
        <v>11</v>
      </c>
      <c r="B259" s="79" t="s">
        <v>912</v>
      </c>
      <c r="C259" s="74" t="s">
        <v>186</v>
      </c>
      <c r="D259" s="82" t="s">
        <v>713</v>
      </c>
      <c r="E259" s="79">
        <v>1.5</v>
      </c>
      <c r="F259" s="74">
        <v>1.5</v>
      </c>
      <c r="G259" s="79">
        <v>1</v>
      </c>
      <c r="H259" s="74">
        <v>8</v>
      </c>
      <c r="I259" s="75">
        <v>6160</v>
      </c>
      <c r="J259" s="75">
        <f t="shared" si="79"/>
        <v>492.8</v>
      </c>
      <c r="K259" s="75">
        <v>6500</v>
      </c>
      <c r="L259" s="76">
        <f t="shared" si="80"/>
        <v>3203.2</v>
      </c>
      <c r="M259" s="77">
        <v>2600</v>
      </c>
      <c r="N259" s="77">
        <v>9</v>
      </c>
      <c r="O259" s="75">
        <f t="shared" si="82"/>
        <v>234</v>
      </c>
      <c r="P259" s="78">
        <f t="shared" si="83"/>
        <v>608.4</v>
      </c>
    </row>
    <row r="260" spans="1:16" x14ac:dyDescent="0.25">
      <c r="A260" s="72">
        <f t="shared" si="81"/>
        <v>12</v>
      </c>
      <c r="B260" s="79" t="s">
        <v>913</v>
      </c>
      <c r="C260" s="74" t="s">
        <v>186</v>
      </c>
      <c r="D260" s="82" t="s">
        <v>713</v>
      </c>
      <c r="E260" s="79">
        <v>1.5</v>
      </c>
      <c r="F260" s="74">
        <v>1.5</v>
      </c>
      <c r="G260" s="79">
        <v>1</v>
      </c>
      <c r="H260" s="74">
        <v>8</v>
      </c>
      <c r="I260" s="75">
        <v>6160</v>
      </c>
      <c r="J260" s="75">
        <f t="shared" si="79"/>
        <v>492.8</v>
      </c>
      <c r="K260" s="75">
        <v>6500</v>
      </c>
      <c r="L260" s="76">
        <f t="shared" si="80"/>
        <v>3203.2</v>
      </c>
      <c r="M260" s="77">
        <v>2600</v>
      </c>
      <c r="N260" s="77">
        <v>9</v>
      </c>
      <c r="O260" s="75">
        <f t="shared" si="82"/>
        <v>234</v>
      </c>
      <c r="P260" s="78">
        <f t="shared" si="83"/>
        <v>608.4</v>
      </c>
    </row>
    <row r="261" spans="1:16" x14ac:dyDescent="0.25">
      <c r="A261" s="72">
        <f t="shared" si="81"/>
        <v>13</v>
      </c>
      <c r="B261" s="79" t="s">
        <v>914</v>
      </c>
      <c r="C261" s="74" t="s">
        <v>186</v>
      </c>
      <c r="D261" s="82" t="s">
        <v>713</v>
      </c>
      <c r="E261" s="79">
        <v>1.5</v>
      </c>
      <c r="F261" s="74">
        <v>1.5</v>
      </c>
      <c r="G261" s="79">
        <v>1</v>
      </c>
      <c r="H261" s="74">
        <v>8</v>
      </c>
      <c r="I261" s="75">
        <v>6160</v>
      </c>
      <c r="J261" s="75">
        <f t="shared" si="79"/>
        <v>492.8</v>
      </c>
      <c r="K261" s="75">
        <v>6500</v>
      </c>
      <c r="L261" s="76">
        <f t="shared" si="80"/>
        <v>3203.2</v>
      </c>
      <c r="M261" s="77">
        <v>2700</v>
      </c>
      <c r="N261" s="77">
        <v>9</v>
      </c>
      <c r="O261" s="75">
        <f t="shared" si="82"/>
        <v>243</v>
      </c>
      <c r="P261" s="78">
        <f t="shared" si="83"/>
        <v>656.1</v>
      </c>
    </row>
    <row r="262" spans="1:16" x14ac:dyDescent="0.25">
      <c r="A262" s="72">
        <f t="shared" si="81"/>
        <v>14</v>
      </c>
      <c r="B262" s="79" t="s">
        <v>915</v>
      </c>
      <c r="C262" s="74" t="s">
        <v>186</v>
      </c>
      <c r="D262" s="82" t="s">
        <v>713</v>
      </c>
      <c r="E262" s="79">
        <v>1.5</v>
      </c>
      <c r="F262" s="74">
        <v>1.5</v>
      </c>
      <c r="G262" s="79">
        <v>1</v>
      </c>
      <c r="H262" s="74">
        <v>8</v>
      </c>
      <c r="I262" s="75">
        <v>6160</v>
      </c>
      <c r="J262" s="75">
        <f t="shared" si="79"/>
        <v>492.8</v>
      </c>
      <c r="K262" s="75">
        <v>6500</v>
      </c>
      <c r="L262" s="76">
        <f t="shared" si="80"/>
        <v>3203.2</v>
      </c>
      <c r="M262" s="77">
        <v>2600</v>
      </c>
      <c r="N262" s="77">
        <v>9</v>
      </c>
      <c r="O262" s="75">
        <f t="shared" si="82"/>
        <v>234</v>
      </c>
      <c r="P262" s="78">
        <f t="shared" si="83"/>
        <v>608.4</v>
      </c>
    </row>
    <row r="263" spans="1:16" x14ac:dyDescent="0.25">
      <c r="A263" s="72">
        <f t="shared" si="81"/>
        <v>15</v>
      </c>
      <c r="B263" s="79" t="s">
        <v>916</v>
      </c>
      <c r="C263" s="74" t="s">
        <v>186</v>
      </c>
      <c r="D263" s="82" t="s">
        <v>713</v>
      </c>
      <c r="E263" s="79">
        <v>1.5</v>
      </c>
      <c r="F263" s="74">
        <v>1.5</v>
      </c>
      <c r="G263" s="79">
        <v>1</v>
      </c>
      <c r="H263" s="74">
        <v>8</v>
      </c>
      <c r="I263" s="75">
        <v>6160</v>
      </c>
      <c r="J263" s="75">
        <f t="shared" si="79"/>
        <v>492.8</v>
      </c>
      <c r="K263" s="75">
        <v>6500</v>
      </c>
      <c r="L263" s="76">
        <f t="shared" si="80"/>
        <v>3203.2</v>
      </c>
      <c r="M263" s="77">
        <v>2600</v>
      </c>
      <c r="N263" s="77">
        <v>9</v>
      </c>
      <c r="O263" s="75">
        <f t="shared" si="82"/>
        <v>234</v>
      </c>
      <c r="P263" s="78">
        <f t="shared" si="83"/>
        <v>608.4</v>
      </c>
    </row>
    <row r="264" spans="1:16" ht="15.75" thickBot="1" x14ac:dyDescent="0.3">
      <c r="A264" s="80">
        <f t="shared" si="81"/>
        <v>16</v>
      </c>
      <c r="B264" s="82" t="s">
        <v>917</v>
      </c>
      <c r="C264" s="82" t="s">
        <v>186</v>
      </c>
      <c r="D264" s="82" t="s">
        <v>713</v>
      </c>
      <c r="E264" s="82">
        <v>1.5</v>
      </c>
      <c r="F264" s="83">
        <v>1.5</v>
      </c>
      <c r="G264" s="82">
        <v>1</v>
      </c>
      <c r="H264" s="83">
        <v>8</v>
      </c>
      <c r="I264" s="84">
        <v>6160</v>
      </c>
      <c r="J264" s="84">
        <f t="shared" si="79"/>
        <v>492.8</v>
      </c>
      <c r="K264" s="84">
        <v>6500</v>
      </c>
      <c r="L264" s="85">
        <f t="shared" si="80"/>
        <v>3203.2</v>
      </c>
      <c r="M264" s="86">
        <v>2700</v>
      </c>
      <c r="N264" s="86">
        <v>9</v>
      </c>
      <c r="O264" s="84">
        <f t="shared" si="82"/>
        <v>243</v>
      </c>
      <c r="P264" s="87">
        <f t="shared" si="83"/>
        <v>656.1</v>
      </c>
    </row>
    <row r="265" spans="1:16" ht="15.75" thickBot="1" x14ac:dyDescent="0.3">
      <c r="A265" s="226" t="s">
        <v>675</v>
      </c>
      <c r="B265" s="227"/>
      <c r="C265" s="57" t="s">
        <v>89</v>
      </c>
      <c r="D265" s="57" t="s">
        <v>163</v>
      </c>
      <c r="E265" s="57" t="s">
        <v>163</v>
      </c>
      <c r="F265" s="57" t="s">
        <v>163</v>
      </c>
      <c r="G265" s="57">
        <f>SUM(G266:G285)</f>
        <v>20</v>
      </c>
      <c r="H265" s="57" t="s">
        <v>163</v>
      </c>
      <c r="I265" s="62">
        <f t="shared" ref="I265:N265" si="84">SUM(I266:I285)</f>
        <v>123970</v>
      </c>
      <c r="J265" s="62">
        <f t="shared" si="84"/>
        <v>15401.54</v>
      </c>
      <c r="K265" s="62">
        <f t="shared" si="84"/>
        <v>184000</v>
      </c>
      <c r="L265" s="62">
        <f t="shared" si="84"/>
        <v>141694.16799999998</v>
      </c>
      <c r="M265" s="62">
        <f t="shared" si="84"/>
        <v>54000</v>
      </c>
      <c r="N265" s="62">
        <f t="shared" si="84"/>
        <v>248.10000000000002</v>
      </c>
      <c r="O265" s="62">
        <f>+SUM(O266:O285)</f>
        <v>6698.7000000000007</v>
      </c>
      <c r="P265" s="64">
        <f>+SUM(P266:P285)</f>
        <v>18086.490000000002</v>
      </c>
    </row>
    <row r="266" spans="1:16" x14ac:dyDescent="0.25">
      <c r="A266" s="88">
        <v>1</v>
      </c>
      <c r="B266" s="228" t="s">
        <v>675</v>
      </c>
      <c r="C266" s="89" t="s">
        <v>433</v>
      </c>
      <c r="D266" s="89" t="s">
        <v>715</v>
      </c>
      <c r="E266" s="89">
        <v>1.5</v>
      </c>
      <c r="F266" s="89" t="s">
        <v>434</v>
      </c>
      <c r="G266" s="89">
        <v>1</v>
      </c>
      <c r="H266" s="89">
        <v>15.4</v>
      </c>
      <c r="I266" s="90">
        <v>6930</v>
      </c>
      <c r="J266" s="90">
        <f t="shared" ref="J266:J285" si="85">+I266*H266/100</f>
        <v>1067.22</v>
      </c>
      <c r="K266" s="90">
        <v>9200</v>
      </c>
      <c r="L266" s="91">
        <f>J266*K266/1000</f>
        <v>9818.4240000000009</v>
      </c>
      <c r="M266" s="92">
        <v>2700</v>
      </c>
      <c r="N266" s="89">
        <v>15.4</v>
      </c>
      <c r="O266" s="90">
        <f>+M266*N266/100</f>
        <v>415.8</v>
      </c>
      <c r="P266" s="93">
        <f>+O266*M266/1000</f>
        <v>1122.6600000000001</v>
      </c>
    </row>
    <row r="267" spans="1:16" x14ac:dyDescent="0.25">
      <c r="A267" s="72">
        <f>+A266+1</f>
        <v>2</v>
      </c>
      <c r="B267" s="229"/>
      <c r="C267" s="74" t="s">
        <v>435</v>
      </c>
      <c r="D267" s="82" t="s">
        <v>713</v>
      </c>
      <c r="E267" s="74">
        <v>1.5</v>
      </c>
      <c r="F267" s="74" t="s">
        <v>436</v>
      </c>
      <c r="G267" s="74">
        <v>1</v>
      </c>
      <c r="H267" s="74">
        <v>12.9</v>
      </c>
      <c r="I267" s="75">
        <v>6160</v>
      </c>
      <c r="J267" s="75">
        <f t="shared" si="85"/>
        <v>794.64</v>
      </c>
      <c r="K267" s="75">
        <v>9200</v>
      </c>
      <c r="L267" s="76">
        <f t="shared" ref="L267:L284" si="86">J267*K267/1000</f>
        <v>7310.6880000000001</v>
      </c>
      <c r="M267" s="77">
        <v>2700</v>
      </c>
      <c r="N267" s="74">
        <v>12.9</v>
      </c>
      <c r="O267" s="75">
        <f>+M267*N267/100</f>
        <v>348.3</v>
      </c>
      <c r="P267" s="78">
        <f>+O267*M267/1000</f>
        <v>940.41</v>
      </c>
    </row>
    <row r="268" spans="1:16" x14ac:dyDescent="0.25">
      <c r="A268" s="72">
        <f t="shared" ref="A268:A285" si="87">+A267+1</f>
        <v>3</v>
      </c>
      <c r="B268" s="229"/>
      <c r="C268" s="74" t="s">
        <v>435</v>
      </c>
      <c r="D268" s="82" t="s">
        <v>713</v>
      </c>
      <c r="E268" s="74">
        <v>1.5</v>
      </c>
      <c r="F268" s="74" t="s">
        <v>436</v>
      </c>
      <c r="G268" s="74">
        <v>1</v>
      </c>
      <c r="H268" s="74">
        <v>12.9</v>
      </c>
      <c r="I268" s="75">
        <v>6160</v>
      </c>
      <c r="J268" s="75">
        <f t="shared" si="85"/>
        <v>794.64</v>
      </c>
      <c r="K268" s="75">
        <v>9200</v>
      </c>
      <c r="L268" s="76">
        <f t="shared" si="86"/>
        <v>7310.6880000000001</v>
      </c>
      <c r="M268" s="77">
        <v>2700</v>
      </c>
      <c r="N268" s="74">
        <v>12.9</v>
      </c>
      <c r="O268" s="75">
        <f t="shared" ref="O268:O284" si="88">+M268*N268/100</f>
        <v>348.3</v>
      </c>
      <c r="P268" s="78">
        <f t="shared" ref="P268:P284" si="89">+O268*M268/1000</f>
        <v>940.41</v>
      </c>
    </row>
    <row r="269" spans="1:16" x14ac:dyDescent="0.25">
      <c r="A269" s="72">
        <f t="shared" si="87"/>
        <v>4</v>
      </c>
      <c r="B269" s="79" t="s">
        <v>918</v>
      </c>
      <c r="C269" s="79" t="s">
        <v>438</v>
      </c>
      <c r="D269" s="82" t="s">
        <v>713</v>
      </c>
      <c r="E269" s="79">
        <v>1.5</v>
      </c>
      <c r="F269" s="79" t="s">
        <v>436</v>
      </c>
      <c r="G269" s="79">
        <v>1</v>
      </c>
      <c r="H269" s="74">
        <v>10.9</v>
      </c>
      <c r="I269" s="75">
        <v>6160</v>
      </c>
      <c r="J269" s="75">
        <f t="shared" si="85"/>
        <v>671.44</v>
      </c>
      <c r="K269" s="75">
        <v>9200</v>
      </c>
      <c r="L269" s="76">
        <f t="shared" si="86"/>
        <v>6177.2480000000005</v>
      </c>
      <c r="M269" s="77">
        <v>2700</v>
      </c>
      <c r="N269" s="74">
        <v>10.9</v>
      </c>
      <c r="O269" s="75">
        <f t="shared" si="88"/>
        <v>294.3</v>
      </c>
      <c r="P269" s="78">
        <f t="shared" si="89"/>
        <v>794.61</v>
      </c>
    </row>
    <row r="270" spans="1:16" x14ac:dyDescent="0.25">
      <c r="A270" s="72">
        <f t="shared" si="87"/>
        <v>5</v>
      </c>
      <c r="B270" s="79" t="s">
        <v>919</v>
      </c>
      <c r="C270" s="79" t="s">
        <v>440</v>
      </c>
      <c r="D270" s="82" t="s">
        <v>713</v>
      </c>
      <c r="E270" s="79">
        <v>1.5</v>
      </c>
      <c r="F270" s="79" t="s">
        <v>436</v>
      </c>
      <c r="G270" s="79">
        <v>1</v>
      </c>
      <c r="H270" s="74">
        <v>12.5</v>
      </c>
      <c r="I270" s="75">
        <v>6160</v>
      </c>
      <c r="J270" s="75">
        <f t="shared" si="85"/>
        <v>770</v>
      </c>
      <c r="K270" s="75">
        <v>9200</v>
      </c>
      <c r="L270" s="76">
        <f t="shared" si="86"/>
        <v>7084</v>
      </c>
      <c r="M270" s="77">
        <v>2700</v>
      </c>
      <c r="N270" s="74">
        <v>12.5</v>
      </c>
      <c r="O270" s="75">
        <f t="shared" si="88"/>
        <v>337.5</v>
      </c>
      <c r="P270" s="78">
        <f t="shared" si="89"/>
        <v>911.25</v>
      </c>
    </row>
    <row r="271" spans="1:16" x14ac:dyDescent="0.25">
      <c r="A271" s="72">
        <f t="shared" si="87"/>
        <v>6</v>
      </c>
      <c r="B271" s="79" t="s">
        <v>920</v>
      </c>
      <c r="C271" s="79" t="s">
        <v>442</v>
      </c>
      <c r="D271" s="82" t="s">
        <v>713</v>
      </c>
      <c r="E271" s="79">
        <v>1.5</v>
      </c>
      <c r="F271" s="79" t="s">
        <v>257</v>
      </c>
      <c r="G271" s="79">
        <v>1</v>
      </c>
      <c r="H271" s="74">
        <v>12.9</v>
      </c>
      <c r="I271" s="75">
        <v>6160</v>
      </c>
      <c r="J271" s="75">
        <f t="shared" si="85"/>
        <v>794.64</v>
      </c>
      <c r="K271" s="75">
        <v>9200</v>
      </c>
      <c r="L271" s="76">
        <f t="shared" si="86"/>
        <v>7310.6880000000001</v>
      </c>
      <c r="M271" s="77">
        <v>2700</v>
      </c>
      <c r="N271" s="74">
        <v>12.9</v>
      </c>
      <c r="O271" s="75">
        <f t="shared" si="88"/>
        <v>348.3</v>
      </c>
      <c r="P271" s="78">
        <f t="shared" si="89"/>
        <v>940.41</v>
      </c>
    </row>
    <row r="272" spans="1:16" x14ac:dyDescent="0.25">
      <c r="A272" s="72">
        <f t="shared" si="87"/>
        <v>7</v>
      </c>
      <c r="B272" s="79" t="s">
        <v>921</v>
      </c>
      <c r="C272" s="79" t="s">
        <v>438</v>
      </c>
      <c r="D272" s="82" t="s">
        <v>713</v>
      </c>
      <c r="E272" s="79">
        <v>1.5</v>
      </c>
      <c r="F272" s="94" t="s">
        <v>436</v>
      </c>
      <c r="G272" s="79">
        <v>1</v>
      </c>
      <c r="H272" s="74">
        <v>10.9</v>
      </c>
      <c r="I272" s="75">
        <v>6160</v>
      </c>
      <c r="J272" s="75">
        <f t="shared" si="85"/>
        <v>671.44</v>
      </c>
      <c r="K272" s="75">
        <v>9200</v>
      </c>
      <c r="L272" s="76">
        <f t="shared" si="86"/>
        <v>6177.2480000000005</v>
      </c>
      <c r="M272" s="77">
        <v>2700</v>
      </c>
      <c r="N272" s="74">
        <v>10.9</v>
      </c>
      <c r="O272" s="75">
        <f t="shared" si="88"/>
        <v>294.3</v>
      </c>
      <c r="P272" s="78">
        <f t="shared" si="89"/>
        <v>794.61</v>
      </c>
    </row>
    <row r="273" spans="1:16" x14ac:dyDescent="0.25">
      <c r="A273" s="72">
        <f t="shared" si="87"/>
        <v>8</v>
      </c>
      <c r="B273" s="79" t="s">
        <v>922</v>
      </c>
      <c r="C273" s="79" t="s">
        <v>440</v>
      </c>
      <c r="D273" s="82" t="s">
        <v>713</v>
      </c>
      <c r="E273" s="79">
        <v>1.5</v>
      </c>
      <c r="F273" s="94" t="s">
        <v>436</v>
      </c>
      <c r="G273" s="79">
        <v>1</v>
      </c>
      <c r="H273" s="74">
        <v>12.5</v>
      </c>
      <c r="I273" s="75">
        <v>6160</v>
      </c>
      <c r="J273" s="75">
        <f t="shared" si="85"/>
        <v>770</v>
      </c>
      <c r="K273" s="75">
        <v>9200</v>
      </c>
      <c r="L273" s="76">
        <f t="shared" si="86"/>
        <v>7084</v>
      </c>
      <c r="M273" s="77">
        <v>2700</v>
      </c>
      <c r="N273" s="74">
        <v>12.5</v>
      </c>
      <c r="O273" s="75">
        <f t="shared" si="88"/>
        <v>337.5</v>
      </c>
      <c r="P273" s="78">
        <f t="shared" si="89"/>
        <v>911.25</v>
      </c>
    </row>
    <row r="274" spans="1:16" x14ac:dyDescent="0.25">
      <c r="A274" s="72">
        <f t="shared" si="87"/>
        <v>9</v>
      </c>
      <c r="B274" s="79" t="s">
        <v>923</v>
      </c>
      <c r="C274" s="79" t="s">
        <v>440</v>
      </c>
      <c r="D274" s="82" t="s">
        <v>713</v>
      </c>
      <c r="E274" s="79">
        <v>1.5</v>
      </c>
      <c r="F274" s="79" t="s">
        <v>436</v>
      </c>
      <c r="G274" s="79">
        <v>1</v>
      </c>
      <c r="H274" s="74">
        <v>12.5</v>
      </c>
      <c r="I274" s="75">
        <v>6160</v>
      </c>
      <c r="J274" s="75">
        <f t="shared" si="85"/>
        <v>770</v>
      </c>
      <c r="K274" s="75">
        <v>9200</v>
      </c>
      <c r="L274" s="76">
        <f t="shared" si="86"/>
        <v>7084</v>
      </c>
      <c r="M274" s="77">
        <v>2700</v>
      </c>
      <c r="N274" s="74">
        <v>12.5</v>
      </c>
      <c r="O274" s="75">
        <f t="shared" si="88"/>
        <v>337.5</v>
      </c>
      <c r="P274" s="78">
        <f t="shared" si="89"/>
        <v>911.25</v>
      </c>
    </row>
    <row r="275" spans="1:16" x14ac:dyDescent="0.25">
      <c r="A275" s="72">
        <f t="shared" si="87"/>
        <v>10</v>
      </c>
      <c r="B275" s="79" t="s">
        <v>924</v>
      </c>
      <c r="C275" s="79" t="s">
        <v>440</v>
      </c>
      <c r="D275" s="82" t="s">
        <v>713</v>
      </c>
      <c r="E275" s="79">
        <v>1.5</v>
      </c>
      <c r="F275" s="79" t="s">
        <v>447</v>
      </c>
      <c r="G275" s="79">
        <v>1</v>
      </c>
      <c r="H275" s="74">
        <v>12.5</v>
      </c>
      <c r="I275" s="75">
        <v>6160</v>
      </c>
      <c r="J275" s="75">
        <f t="shared" si="85"/>
        <v>770</v>
      </c>
      <c r="K275" s="75">
        <v>9200</v>
      </c>
      <c r="L275" s="76">
        <f t="shared" si="86"/>
        <v>7084</v>
      </c>
      <c r="M275" s="77">
        <v>2700</v>
      </c>
      <c r="N275" s="74">
        <v>12.5</v>
      </c>
      <c r="O275" s="75">
        <f t="shared" si="88"/>
        <v>337.5</v>
      </c>
      <c r="P275" s="78">
        <f t="shared" si="89"/>
        <v>911.25</v>
      </c>
    </row>
    <row r="276" spans="1:16" x14ac:dyDescent="0.25">
      <c r="A276" s="72">
        <f t="shared" si="87"/>
        <v>11</v>
      </c>
      <c r="B276" s="79" t="s">
        <v>925</v>
      </c>
      <c r="C276" s="79" t="s">
        <v>449</v>
      </c>
      <c r="D276" s="82" t="s">
        <v>713</v>
      </c>
      <c r="E276" s="79">
        <v>1.5</v>
      </c>
      <c r="F276" s="79" t="s">
        <v>436</v>
      </c>
      <c r="G276" s="79">
        <v>1</v>
      </c>
      <c r="H276" s="74">
        <v>12.5</v>
      </c>
      <c r="I276" s="75">
        <v>6160</v>
      </c>
      <c r="J276" s="75">
        <f t="shared" si="85"/>
        <v>770</v>
      </c>
      <c r="K276" s="75">
        <v>9200</v>
      </c>
      <c r="L276" s="76">
        <f t="shared" si="86"/>
        <v>7084</v>
      </c>
      <c r="M276" s="77">
        <v>2700</v>
      </c>
      <c r="N276" s="74">
        <v>12.5</v>
      </c>
      <c r="O276" s="75">
        <f t="shared" si="88"/>
        <v>337.5</v>
      </c>
      <c r="P276" s="78">
        <f t="shared" si="89"/>
        <v>911.25</v>
      </c>
    </row>
    <row r="277" spans="1:16" x14ac:dyDescent="0.25">
      <c r="A277" s="72">
        <f t="shared" si="87"/>
        <v>12</v>
      </c>
      <c r="B277" s="79" t="s">
        <v>926</v>
      </c>
      <c r="C277" s="79" t="s">
        <v>440</v>
      </c>
      <c r="D277" s="82" t="s">
        <v>713</v>
      </c>
      <c r="E277" s="79">
        <v>1.5</v>
      </c>
      <c r="F277" s="79" t="s">
        <v>447</v>
      </c>
      <c r="G277" s="79">
        <v>1</v>
      </c>
      <c r="H277" s="74">
        <v>12.5</v>
      </c>
      <c r="I277" s="75">
        <v>6160</v>
      </c>
      <c r="J277" s="75">
        <f t="shared" si="85"/>
        <v>770</v>
      </c>
      <c r="K277" s="75">
        <v>9200</v>
      </c>
      <c r="L277" s="76">
        <f t="shared" si="86"/>
        <v>7084</v>
      </c>
      <c r="M277" s="77">
        <v>2700</v>
      </c>
      <c r="N277" s="74">
        <v>12.5</v>
      </c>
      <c r="O277" s="75">
        <f t="shared" si="88"/>
        <v>337.5</v>
      </c>
      <c r="P277" s="78">
        <f t="shared" si="89"/>
        <v>911.25</v>
      </c>
    </row>
    <row r="278" spans="1:16" x14ac:dyDescent="0.25">
      <c r="A278" s="72">
        <f t="shared" si="87"/>
        <v>13</v>
      </c>
      <c r="B278" s="79" t="s">
        <v>927</v>
      </c>
      <c r="C278" s="79" t="s">
        <v>440</v>
      </c>
      <c r="D278" s="82" t="s">
        <v>713</v>
      </c>
      <c r="E278" s="79">
        <v>1.5</v>
      </c>
      <c r="F278" s="79" t="s">
        <v>447</v>
      </c>
      <c r="G278" s="79">
        <v>1</v>
      </c>
      <c r="H278" s="74">
        <v>12.5</v>
      </c>
      <c r="I278" s="75">
        <v>6160</v>
      </c>
      <c r="J278" s="75">
        <f t="shared" si="85"/>
        <v>770</v>
      </c>
      <c r="K278" s="75">
        <v>9200</v>
      </c>
      <c r="L278" s="76">
        <f t="shared" si="86"/>
        <v>7084</v>
      </c>
      <c r="M278" s="77">
        <v>2700</v>
      </c>
      <c r="N278" s="74">
        <v>12.5</v>
      </c>
      <c r="O278" s="75">
        <f t="shared" si="88"/>
        <v>337.5</v>
      </c>
      <c r="P278" s="78">
        <f t="shared" si="89"/>
        <v>911.25</v>
      </c>
    </row>
    <row r="279" spans="1:16" x14ac:dyDescent="0.25">
      <c r="A279" s="72">
        <f t="shared" si="87"/>
        <v>14</v>
      </c>
      <c r="B279" s="79" t="s">
        <v>928</v>
      </c>
      <c r="C279" s="79" t="s">
        <v>438</v>
      </c>
      <c r="D279" s="82" t="s">
        <v>713</v>
      </c>
      <c r="E279" s="79">
        <v>1.5</v>
      </c>
      <c r="F279" s="79" t="s">
        <v>447</v>
      </c>
      <c r="G279" s="79">
        <v>1</v>
      </c>
      <c r="H279" s="74">
        <v>10.9</v>
      </c>
      <c r="I279" s="75">
        <v>6160</v>
      </c>
      <c r="J279" s="75">
        <f t="shared" si="85"/>
        <v>671.44</v>
      </c>
      <c r="K279" s="75">
        <v>9200</v>
      </c>
      <c r="L279" s="76">
        <f t="shared" si="86"/>
        <v>6177.2480000000005</v>
      </c>
      <c r="M279" s="77">
        <v>2700</v>
      </c>
      <c r="N279" s="74">
        <v>10.9</v>
      </c>
      <c r="O279" s="75">
        <f t="shared" si="88"/>
        <v>294.3</v>
      </c>
      <c r="P279" s="78">
        <f t="shared" si="89"/>
        <v>794.61</v>
      </c>
    </row>
    <row r="280" spans="1:16" x14ac:dyDescent="0.25">
      <c r="A280" s="72">
        <f t="shared" si="87"/>
        <v>15</v>
      </c>
      <c r="B280" s="79" t="s">
        <v>929</v>
      </c>
      <c r="C280" s="79" t="s">
        <v>449</v>
      </c>
      <c r="D280" s="82" t="s">
        <v>713</v>
      </c>
      <c r="E280" s="79">
        <v>1.5</v>
      </c>
      <c r="F280" s="79" t="s">
        <v>436</v>
      </c>
      <c r="G280" s="79">
        <v>1</v>
      </c>
      <c r="H280" s="74">
        <v>12.5</v>
      </c>
      <c r="I280" s="75">
        <v>6160</v>
      </c>
      <c r="J280" s="75">
        <f t="shared" si="85"/>
        <v>770</v>
      </c>
      <c r="K280" s="75">
        <v>9200</v>
      </c>
      <c r="L280" s="76">
        <f t="shared" si="86"/>
        <v>7084</v>
      </c>
      <c r="M280" s="77">
        <v>2700</v>
      </c>
      <c r="N280" s="74">
        <v>12.5</v>
      </c>
      <c r="O280" s="75">
        <f t="shared" si="88"/>
        <v>337.5</v>
      </c>
      <c r="P280" s="78">
        <f t="shared" si="89"/>
        <v>911.25</v>
      </c>
    </row>
    <row r="281" spans="1:16" x14ac:dyDescent="0.25">
      <c r="A281" s="72">
        <f t="shared" si="87"/>
        <v>16</v>
      </c>
      <c r="B281" s="79" t="s">
        <v>930</v>
      </c>
      <c r="C281" s="79" t="s">
        <v>442</v>
      </c>
      <c r="D281" s="82" t="s">
        <v>713</v>
      </c>
      <c r="E281" s="79">
        <v>1.5</v>
      </c>
      <c r="F281" s="79" t="s">
        <v>257</v>
      </c>
      <c r="G281" s="79">
        <v>1</v>
      </c>
      <c r="H281" s="74">
        <v>12.9</v>
      </c>
      <c r="I281" s="75">
        <v>6160</v>
      </c>
      <c r="J281" s="75">
        <f t="shared" si="85"/>
        <v>794.64</v>
      </c>
      <c r="K281" s="75">
        <v>9200</v>
      </c>
      <c r="L281" s="76">
        <f t="shared" si="86"/>
        <v>7310.6880000000001</v>
      </c>
      <c r="M281" s="77">
        <v>2700</v>
      </c>
      <c r="N281" s="74">
        <v>12.9</v>
      </c>
      <c r="O281" s="75">
        <f t="shared" si="88"/>
        <v>348.3</v>
      </c>
      <c r="P281" s="78">
        <f t="shared" si="89"/>
        <v>940.41</v>
      </c>
    </row>
    <row r="282" spans="1:16" x14ac:dyDescent="0.25">
      <c r="A282" s="72">
        <f t="shared" si="87"/>
        <v>17</v>
      </c>
      <c r="B282" s="79" t="s">
        <v>931</v>
      </c>
      <c r="C282" s="79" t="s">
        <v>440</v>
      </c>
      <c r="D282" s="82" t="s">
        <v>713</v>
      </c>
      <c r="E282" s="79">
        <v>1.5</v>
      </c>
      <c r="F282" s="79" t="s">
        <v>447</v>
      </c>
      <c r="G282" s="79">
        <v>1</v>
      </c>
      <c r="H282" s="74">
        <v>12.5</v>
      </c>
      <c r="I282" s="75">
        <v>6160</v>
      </c>
      <c r="J282" s="75">
        <f t="shared" si="85"/>
        <v>770</v>
      </c>
      <c r="K282" s="75">
        <v>9200</v>
      </c>
      <c r="L282" s="76">
        <f t="shared" si="86"/>
        <v>7084</v>
      </c>
      <c r="M282" s="77">
        <v>2700</v>
      </c>
      <c r="N282" s="74">
        <v>12.5</v>
      </c>
      <c r="O282" s="75">
        <f t="shared" si="88"/>
        <v>337.5</v>
      </c>
      <c r="P282" s="78">
        <f t="shared" si="89"/>
        <v>911.25</v>
      </c>
    </row>
    <row r="283" spans="1:16" x14ac:dyDescent="0.25">
      <c r="A283" s="72">
        <f t="shared" si="87"/>
        <v>18</v>
      </c>
      <c r="B283" s="79" t="s">
        <v>932</v>
      </c>
      <c r="C283" s="79" t="s">
        <v>440</v>
      </c>
      <c r="D283" s="82" t="s">
        <v>713</v>
      </c>
      <c r="E283" s="79">
        <v>1.5</v>
      </c>
      <c r="F283" s="79" t="s">
        <v>447</v>
      </c>
      <c r="G283" s="79">
        <v>1</v>
      </c>
      <c r="H283" s="74">
        <v>12.5</v>
      </c>
      <c r="I283" s="75">
        <v>6160</v>
      </c>
      <c r="J283" s="75">
        <f t="shared" si="85"/>
        <v>770</v>
      </c>
      <c r="K283" s="75">
        <v>9200</v>
      </c>
      <c r="L283" s="76">
        <f t="shared" si="86"/>
        <v>7084</v>
      </c>
      <c r="M283" s="77">
        <v>2700</v>
      </c>
      <c r="N283" s="74">
        <v>12.5</v>
      </c>
      <c r="O283" s="75">
        <f t="shared" si="88"/>
        <v>337.5</v>
      </c>
      <c r="P283" s="78">
        <f t="shared" si="89"/>
        <v>911.25</v>
      </c>
    </row>
    <row r="284" spans="1:16" x14ac:dyDescent="0.25">
      <c r="A284" s="72">
        <f t="shared" si="87"/>
        <v>19</v>
      </c>
      <c r="B284" s="79" t="s">
        <v>933</v>
      </c>
      <c r="C284" s="79" t="s">
        <v>440</v>
      </c>
      <c r="D284" s="82" t="s">
        <v>713</v>
      </c>
      <c r="E284" s="79">
        <v>1.5</v>
      </c>
      <c r="F284" s="79" t="s">
        <v>447</v>
      </c>
      <c r="G284" s="79">
        <v>1</v>
      </c>
      <c r="H284" s="74">
        <v>12.5</v>
      </c>
      <c r="I284" s="75">
        <v>6160</v>
      </c>
      <c r="J284" s="75">
        <f t="shared" si="85"/>
        <v>770</v>
      </c>
      <c r="K284" s="75">
        <v>9200</v>
      </c>
      <c r="L284" s="76">
        <f t="shared" si="86"/>
        <v>7084</v>
      </c>
      <c r="M284" s="77">
        <v>2700</v>
      </c>
      <c r="N284" s="74">
        <v>12.5</v>
      </c>
      <c r="O284" s="75">
        <f t="shared" si="88"/>
        <v>337.5</v>
      </c>
      <c r="P284" s="78">
        <f t="shared" si="89"/>
        <v>911.25</v>
      </c>
    </row>
    <row r="285" spans="1:16" ht="15.75" thickBot="1" x14ac:dyDescent="0.3">
      <c r="A285" s="80">
        <f t="shared" si="87"/>
        <v>20</v>
      </c>
      <c r="B285" s="82" t="s">
        <v>934</v>
      </c>
      <c r="C285" s="82" t="s">
        <v>438</v>
      </c>
      <c r="D285" s="82" t="s">
        <v>713</v>
      </c>
      <c r="E285" s="82">
        <v>1.5</v>
      </c>
      <c r="F285" s="82" t="s">
        <v>436</v>
      </c>
      <c r="G285" s="82">
        <v>1</v>
      </c>
      <c r="H285" s="83">
        <v>10.9</v>
      </c>
      <c r="I285" s="84">
        <v>6160</v>
      </c>
      <c r="J285" s="84">
        <f t="shared" si="85"/>
        <v>671.44</v>
      </c>
      <c r="K285" s="84">
        <v>9200</v>
      </c>
      <c r="L285" s="85">
        <f>J285*K285/1000</f>
        <v>6177.2480000000005</v>
      </c>
      <c r="M285" s="86">
        <v>2700</v>
      </c>
      <c r="N285" s="83">
        <v>10.9</v>
      </c>
      <c r="O285" s="84">
        <f>+M285*N285/100</f>
        <v>294.3</v>
      </c>
      <c r="P285" s="87">
        <f>+O285*M285/1000</f>
        <v>794.61</v>
      </c>
    </row>
    <row r="286" spans="1:16" ht="15.75" thickBot="1" x14ac:dyDescent="0.3">
      <c r="A286" s="226" t="s">
        <v>459</v>
      </c>
      <c r="B286" s="227"/>
      <c r="C286" s="57" t="s">
        <v>89</v>
      </c>
      <c r="D286" s="57" t="s">
        <v>163</v>
      </c>
      <c r="E286" s="57" t="s">
        <v>163</v>
      </c>
      <c r="F286" s="57" t="s">
        <v>163</v>
      </c>
      <c r="G286" s="57">
        <f>SUM(G287:G289)</f>
        <v>3</v>
      </c>
      <c r="H286" s="57" t="s">
        <v>163</v>
      </c>
      <c r="I286" s="62">
        <f t="shared" ref="I286:N286" si="90">SUM(I287:I289)</f>
        <v>18480</v>
      </c>
      <c r="J286" s="62">
        <f t="shared" si="90"/>
        <v>2127.4800000000005</v>
      </c>
      <c r="K286" s="62">
        <f t="shared" si="90"/>
        <v>28500</v>
      </c>
      <c r="L286" s="62">
        <f t="shared" si="90"/>
        <v>20211.059999999998</v>
      </c>
      <c r="M286" s="62">
        <f t="shared" si="90"/>
        <v>0</v>
      </c>
      <c r="N286" s="62">
        <f t="shared" si="90"/>
        <v>0</v>
      </c>
      <c r="O286" s="62">
        <f>+SUM(O287:O289)</f>
        <v>0</v>
      </c>
      <c r="P286" s="64">
        <f>+SUM(P287:P289)</f>
        <v>0</v>
      </c>
    </row>
    <row r="287" spans="1:16" x14ac:dyDescent="0.25">
      <c r="A287" s="88">
        <v>1</v>
      </c>
      <c r="B287" s="228" t="s">
        <v>935</v>
      </c>
      <c r="C287" s="89" t="s">
        <v>168</v>
      </c>
      <c r="D287" s="89" t="s">
        <v>715</v>
      </c>
      <c r="E287" s="89">
        <v>1.5</v>
      </c>
      <c r="F287" s="89">
        <v>2.5</v>
      </c>
      <c r="G287" s="89">
        <v>1</v>
      </c>
      <c r="H287" s="89">
        <v>12.5</v>
      </c>
      <c r="I287" s="90">
        <v>6160</v>
      </c>
      <c r="J287" s="90">
        <v>850.08</v>
      </c>
      <c r="K287" s="90">
        <v>9500</v>
      </c>
      <c r="L287" s="91">
        <f>J287*K287/1000</f>
        <v>8075.76</v>
      </c>
      <c r="M287" s="92">
        <v>0</v>
      </c>
      <c r="N287" s="92">
        <v>0</v>
      </c>
      <c r="O287" s="90">
        <v>0</v>
      </c>
      <c r="P287" s="93">
        <f>+O287*M287/1000</f>
        <v>0</v>
      </c>
    </row>
    <row r="288" spans="1:16" x14ac:dyDescent="0.25">
      <c r="A288" s="72">
        <f>+A287+1</f>
        <v>2</v>
      </c>
      <c r="B288" s="229"/>
      <c r="C288" s="74" t="s">
        <v>178</v>
      </c>
      <c r="D288" s="82" t="s">
        <v>713</v>
      </c>
      <c r="E288" s="74">
        <v>1.5</v>
      </c>
      <c r="F288" s="74">
        <v>1.5</v>
      </c>
      <c r="G288" s="74">
        <v>1</v>
      </c>
      <c r="H288" s="74">
        <v>10.5</v>
      </c>
      <c r="I288" s="75">
        <v>6160</v>
      </c>
      <c r="J288" s="75">
        <v>638.70000000000005</v>
      </c>
      <c r="K288" s="75">
        <v>9500</v>
      </c>
      <c r="L288" s="76">
        <f>J288*K288/1000</f>
        <v>6067.65</v>
      </c>
      <c r="M288" s="77">
        <v>0</v>
      </c>
      <c r="N288" s="77">
        <v>0</v>
      </c>
      <c r="O288" s="75">
        <v>0</v>
      </c>
      <c r="P288" s="78">
        <f>+O288*M288/1000</f>
        <v>0</v>
      </c>
    </row>
    <row r="289" spans="1:16" ht="15.75" thickBot="1" x14ac:dyDescent="0.3">
      <c r="A289" s="102">
        <f>+A288+1</f>
        <v>3</v>
      </c>
      <c r="B289" s="230"/>
      <c r="C289" s="104" t="s">
        <v>178</v>
      </c>
      <c r="D289" s="104" t="s">
        <v>713</v>
      </c>
      <c r="E289" s="104">
        <v>1.5</v>
      </c>
      <c r="F289" s="104">
        <v>1.5</v>
      </c>
      <c r="G289" s="104">
        <v>1</v>
      </c>
      <c r="H289" s="104">
        <v>10.5</v>
      </c>
      <c r="I289" s="106">
        <v>6160</v>
      </c>
      <c r="J289" s="106">
        <v>638.70000000000005</v>
      </c>
      <c r="K289" s="106">
        <v>9500</v>
      </c>
      <c r="L289" s="107">
        <f>J289*K289/1000</f>
        <v>6067.65</v>
      </c>
      <c r="M289" s="108">
        <v>0</v>
      </c>
      <c r="N289" s="108">
        <v>0</v>
      </c>
      <c r="O289" s="106">
        <v>0</v>
      </c>
      <c r="P289" s="110">
        <f>+O289*M289/1000</f>
        <v>0</v>
      </c>
    </row>
  </sheetData>
  <mergeCells count="39">
    <mergeCell ref="A16:B16"/>
    <mergeCell ref="A2:P2"/>
    <mergeCell ref="D3:K3"/>
    <mergeCell ref="A6:P6"/>
    <mergeCell ref="A8:B8"/>
    <mergeCell ref="B9:B15"/>
    <mergeCell ref="A123:B123"/>
    <mergeCell ref="B17:B19"/>
    <mergeCell ref="A37:B37"/>
    <mergeCell ref="B38:B40"/>
    <mergeCell ref="A54:B54"/>
    <mergeCell ref="B55:B57"/>
    <mergeCell ref="A71:B71"/>
    <mergeCell ref="B72:B74"/>
    <mergeCell ref="A90:B90"/>
    <mergeCell ref="B91:B93"/>
    <mergeCell ref="A105:B105"/>
    <mergeCell ref="B106:B108"/>
    <mergeCell ref="A225:A227"/>
    <mergeCell ref="B225:B227"/>
    <mergeCell ref="B124:B126"/>
    <mergeCell ref="A143:B143"/>
    <mergeCell ref="B144:B146"/>
    <mergeCell ref="A162:B162"/>
    <mergeCell ref="B163:B165"/>
    <mergeCell ref="A177:B177"/>
    <mergeCell ref="B178:B180"/>
    <mergeCell ref="A193:B193"/>
    <mergeCell ref="B194:B196"/>
    <mergeCell ref="B199:B204"/>
    <mergeCell ref="A224:B224"/>
    <mergeCell ref="A286:B286"/>
    <mergeCell ref="B287:B289"/>
    <mergeCell ref="A240:A241"/>
    <mergeCell ref="B240:B241"/>
    <mergeCell ref="A248:B248"/>
    <mergeCell ref="B249:B251"/>
    <mergeCell ref="A265:B265"/>
    <mergeCell ref="B266:B2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Бюджет тақсимоти-узб</vt:lpstr>
      <vt:lpstr>Бюджет тақсимоти-рус</vt:lpstr>
      <vt:lpstr>Бюджет тақсимоти-ингл</vt:lpstr>
      <vt:lpstr>Қурилиш-узб</vt:lpstr>
      <vt:lpstr>Қурилиш-рус</vt:lpstr>
      <vt:lpstr>Қурилиш-ингл</vt:lpstr>
      <vt:lpstr>Авто Ёнилғи-узб</vt:lpstr>
      <vt:lpstr>Авто Ёнилғи-рус</vt:lpstr>
      <vt:lpstr>Авто Ёнилғи-ингл</vt:lpstr>
      <vt:lpstr>Авто сақлаш ҳаражатлари-узб</vt:lpstr>
      <vt:lpstr>Авто сақлаш ҳаражатлари-рус</vt:lpstr>
      <vt:lpstr>Авто сақлаш ҳаражатлари-ингл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DSQ Studio</cp:lastModifiedBy>
  <cp:lastPrinted>2021-07-03T10:45:31Z</cp:lastPrinted>
  <dcterms:created xsi:type="dcterms:W3CDTF">2021-04-14T09:23:33Z</dcterms:created>
  <dcterms:modified xsi:type="dcterms:W3CDTF">2022-07-14T12:51:38Z</dcterms:modified>
</cp:coreProperties>
</file>