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$_Аризалар\Тузилмаларга\424-буйруқ_21122020 иловаси 4-бандига 20629642\09_сентябрь\"/>
    </mc:Choice>
  </mc:AlternateContent>
  <bookViews>
    <workbookView xWindow="0" yWindow="0" windowWidth="28800" windowHeight="11505" firstSheet="1" activeTab="1"/>
  </bookViews>
  <sheets>
    <sheet name="1-жадвал" sheetId="37" state="hidden" r:id="rId1"/>
    <sheet name="Ўзбек тилида" sheetId="19" r:id="rId2"/>
    <sheet name="Рус тилида" sheetId="45" r:id="rId3"/>
    <sheet name="Инглиз тилида" sheetId="46" r:id="rId4"/>
    <sheet name="3-жадвал" sheetId="33" state="hidden" r:id="rId5"/>
    <sheet name="4-жадвал" sheetId="41" state="hidden" r:id="rId6"/>
    <sheet name="5-жадвал" sheetId="44" state="hidden" r:id="rId7"/>
    <sheet name="6-жадвал" sheetId="40" state="hidden" r:id="rId8"/>
    <sheet name="7-жадвал" sheetId="42" state="hidden" r:id="rId9"/>
  </sheets>
  <definedNames>
    <definedName name="_xlnm.Print_Area" localSheetId="0">'1-жадвал'!$A$1:$J$24</definedName>
    <definedName name="_xlnm.Print_Area" localSheetId="5">'4-жадвал'!$A$1:$AH$23</definedName>
    <definedName name="_xlnm.Print_Area" localSheetId="6">'5-жадвал'!$A$1:$T$31</definedName>
    <definedName name="_xlnm.Print_Area" localSheetId="7">'6-жадвал'!$A$1:$P$14</definedName>
    <definedName name="_xlnm.Print_Area" localSheetId="8">'7-жадвал'!$A$1:$O$15</definedName>
  </definedNames>
  <calcPr calcId="162913"/>
</workbook>
</file>

<file path=xl/calcChain.xml><?xml version="1.0" encoding="utf-8"?>
<calcChain xmlns="http://schemas.openxmlformats.org/spreadsheetml/2006/main">
  <c r="E14" i="46" l="1"/>
  <c r="Q24" i="46"/>
  <c r="P24" i="46"/>
  <c r="O24" i="46"/>
  <c r="N24" i="46"/>
  <c r="M24" i="46"/>
  <c r="L24" i="46"/>
  <c r="J24" i="46"/>
  <c r="I24" i="46"/>
  <c r="H24" i="46"/>
  <c r="G24" i="46"/>
  <c r="F24" i="46"/>
  <c r="E24" i="46"/>
  <c r="Q23" i="46"/>
  <c r="P23" i="46"/>
  <c r="O23" i="46"/>
  <c r="N23" i="46"/>
  <c r="M23" i="46"/>
  <c r="L23" i="46"/>
  <c r="J23" i="46"/>
  <c r="I23" i="46"/>
  <c r="H23" i="46"/>
  <c r="G23" i="46"/>
  <c r="F23" i="46"/>
  <c r="E23" i="46"/>
  <c r="Q22" i="46"/>
  <c r="P22" i="46"/>
  <c r="O22" i="46"/>
  <c r="N22" i="46"/>
  <c r="M22" i="46"/>
  <c r="L22" i="46"/>
  <c r="J22" i="46"/>
  <c r="I22" i="46"/>
  <c r="H22" i="46"/>
  <c r="G22" i="46"/>
  <c r="F22" i="46"/>
  <c r="E22" i="46"/>
  <c r="Q21" i="46"/>
  <c r="P21" i="46"/>
  <c r="O21" i="46"/>
  <c r="N21" i="46"/>
  <c r="M21" i="46"/>
  <c r="L21" i="46"/>
  <c r="J21" i="46"/>
  <c r="I21" i="46"/>
  <c r="H21" i="46"/>
  <c r="G21" i="46"/>
  <c r="F21" i="46"/>
  <c r="E21" i="46"/>
  <c r="Q20" i="46"/>
  <c r="P20" i="46"/>
  <c r="O20" i="46"/>
  <c r="N20" i="46"/>
  <c r="M20" i="46"/>
  <c r="L20" i="46"/>
  <c r="J20" i="46"/>
  <c r="I20" i="46"/>
  <c r="H20" i="46"/>
  <c r="G20" i="46"/>
  <c r="F20" i="46"/>
  <c r="E20" i="46"/>
  <c r="Q19" i="46"/>
  <c r="P19" i="46"/>
  <c r="O19" i="46"/>
  <c r="N19" i="46"/>
  <c r="M19" i="46"/>
  <c r="L19" i="46"/>
  <c r="J19" i="46"/>
  <c r="I19" i="46"/>
  <c r="H19" i="46"/>
  <c r="G19" i="46"/>
  <c r="F19" i="46"/>
  <c r="E19" i="46"/>
  <c r="Q18" i="46"/>
  <c r="P18" i="46"/>
  <c r="O18" i="46"/>
  <c r="N18" i="46"/>
  <c r="M18" i="46"/>
  <c r="L18" i="46"/>
  <c r="J18" i="46"/>
  <c r="I18" i="46"/>
  <c r="H18" i="46"/>
  <c r="G18" i="46"/>
  <c r="F18" i="46"/>
  <c r="E18" i="46"/>
  <c r="Q17" i="46"/>
  <c r="P17" i="46"/>
  <c r="O17" i="46"/>
  <c r="N17" i="46"/>
  <c r="M17" i="46"/>
  <c r="L17" i="46"/>
  <c r="J17" i="46"/>
  <c r="I17" i="46"/>
  <c r="H17" i="46"/>
  <c r="G17" i="46"/>
  <c r="F17" i="46"/>
  <c r="E17" i="46"/>
  <c r="Q16" i="46"/>
  <c r="P16" i="46"/>
  <c r="O16" i="46"/>
  <c r="N16" i="46"/>
  <c r="M16" i="46"/>
  <c r="L16" i="46"/>
  <c r="J16" i="46"/>
  <c r="I16" i="46"/>
  <c r="H16" i="46"/>
  <c r="G16" i="46"/>
  <c r="F16" i="46"/>
  <c r="E16" i="46"/>
  <c r="Q15" i="46"/>
  <c r="P15" i="46"/>
  <c r="O15" i="46"/>
  <c r="N15" i="46"/>
  <c r="M15" i="46"/>
  <c r="L15" i="46"/>
  <c r="J15" i="46"/>
  <c r="I15" i="46"/>
  <c r="H15" i="46"/>
  <c r="G15" i="46"/>
  <c r="F15" i="46"/>
  <c r="E15" i="46"/>
  <c r="Q14" i="46"/>
  <c r="P14" i="46"/>
  <c r="O14" i="46"/>
  <c r="N14" i="46"/>
  <c r="M14" i="46"/>
  <c r="L14" i="46"/>
  <c r="J14" i="46"/>
  <c r="I14" i="46"/>
  <c r="H14" i="46"/>
  <c r="G14" i="46"/>
  <c r="F14" i="46"/>
  <c r="D15" i="46" l="1"/>
  <c r="D19" i="46"/>
  <c r="C23" i="46"/>
  <c r="C15" i="46"/>
  <c r="C16" i="46"/>
  <c r="C17" i="46"/>
  <c r="C19" i="46"/>
  <c r="C20" i="46"/>
  <c r="C21" i="46"/>
  <c r="C22" i="46"/>
  <c r="C14" i="46"/>
  <c r="C24" i="46"/>
  <c r="C18" i="46"/>
  <c r="K19" i="46"/>
  <c r="K16" i="46"/>
  <c r="K20" i="46"/>
  <c r="K22" i="46"/>
  <c r="K23" i="46"/>
  <c r="K18" i="46"/>
  <c r="K17" i="46"/>
  <c r="K21" i="46"/>
  <c r="K15" i="46"/>
  <c r="K14" i="46"/>
  <c r="K24" i="46"/>
  <c r="D16" i="46"/>
  <c r="D22" i="46"/>
  <c r="D18" i="46"/>
  <c r="D23" i="46"/>
  <c r="D24" i="46"/>
  <c r="D20" i="46"/>
  <c r="D21" i="46"/>
  <c r="D17" i="46"/>
  <c r="D14" i="46"/>
  <c r="Q25" i="46"/>
  <c r="P25" i="46"/>
  <c r="O25" i="46"/>
  <c r="N25" i="46"/>
  <c r="M25" i="46"/>
  <c r="L25" i="46"/>
  <c r="J25" i="46"/>
  <c r="I25" i="46"/>
  <c r="H25" i="46"/>
  <c r="G25" i="46"/>
  <c r="F25" i="46"/>
  <c r="E25" i="46"/>
  <c r="C25" i="46" l="1"/>
  <c r="K25" i="46"/>
  <c r="D25" i="46"/>
  <c r="Q24" i="45"/>
  <c r="P24" i="45"/>
  <c r="O24" i="45"/>
  <c r="N24" i="45"/>
  <c r="M24" i="45"/>
  <c r="L24" i="45"/>
  <c r="Q23" i="45"/>
  <c r="P23" i="45"/>
  <c r="O23" i="45"/>
  <c r="N23" i="45"/>
  <c r="M23" i="45"/>
  <c r="L23" i="45"/>
  <c r="Q22" i="45"/>
  <c r="P22" i="45"/>
  <c r="O22" i="45"/>
  <c r="N22" i="45"/>
  <c r="M22" i="45"/>
  <c r="L22" i="45"/>
  <c r="Q21" i="45"/>
  <c r="P21" i="45"/>
  <c r="O21" i="45"/>
  <c r="N21" i="45"/>
  <c r="M21" i="45"/>
  <c r="L21" i="45"/>
  <c r="Q20" i="45"/>
  <c r="P20" i="45"/>
  <c r="O20" i="45"/>
  <c r="N20" i="45"/>
  <c r="M20" i="45"/>
  <c r="L20" i="45"/>
  <c r="Q19" i="45"/>
  <c r="P19" i="45"/>
  <c r="O19" i="45"/>
  <c r="N19" i="45"/>
  <c r="M19" i="45"/>
  <c r="L19" i="45"/>
  <c r="Q18" i="45"/>
  <c r="P18" i="45"/>
  <c r="O18" i="45"/>
  <c r="N18" i="45"/>
  <c r="M18" i="45"/>
  <c r="L18" i="45"/>
  <c r="Q17" i="45"/>
  <c r="P17" i="45"/>
  <c r="O17" i="45"/>
  <c r="N17" i="45"/>
  <c r="M17" i="45"/>
  <c r="L17" i="45"/>
  <c r="Q16" i="45"/>
  <c r="P16" i="45"/>
  <c r="O16" i="45"/>
  <c r="N16" i="45"/>
  <c r="M16" i="45"/>
  <c r="L16" i="45"/>
  <c r="Q15" i="45"/>
  <c r="P15" i="45"/>
  <c r="O15" i="45"/>
  <c r="N15" i="45"/>
  <c r="M15" i="45"/>
  <c r="L15" i="45"/>
  <c r="Q14" i="45"/>
  <c r="P14" i="45"/>
  <c r="O14" i="45"/>
  <c r="N14" i="45"/>
  <c r="M14" i="45"/>
  <c r="L14" i="45"/>
  <c r="J24" i="45"/>
  <c r="I24" i="45"/>
  <c r="H24" i="45"/>
  <c r="G24" i="45"/>
  <c r="F24" i="45"/>
  <c r="E24" i="45"/>
  <c r="J23" i="45"/>
  <c r="I23" i="45"/>
  <c r="H23" i="45"/>
  <c r="G23" i="45"/>
  <c r="F23" i="45"/>
  <c r="E23" i="45"/>
  <c r="J22" i="45"/>
  <c r="I22" i="45"/>
  <c r="H22" i="45"/>
  <c r="G22" i="45"/>
  <c r="F22" i="45"/>
  <c r="E22" i="45"/>
  <c r="J21" i="45"/>
  <c r="I21" i="45"/>
  <c r="H21" i="45"/>
  <c r="G21" i="45"/>
  <c r="F21" i="45"/>
  <c r="E21" i="45"/>
  <c r="J20" i="45"/>
  <c r="I20" i="45"/>
  <c r="H20" i="45"/>
  <c r="G20" i="45"/>
  <c r="F20" i="45"/>
  <c r="E20" i="45"/>
  <c r="J19" i="45"/>
  <c r="I19" i="45"/>
  <c r="H19" i="45"/>
  <c r="G19" i="45"/>
  <c r="F19" i="45"/>
  <c r="E19" i="45"/>
  <c r="J18" i="45"/>
  <c r="I18" i="45"/>
  <c r="H18" i="45"/>
  <c r="G18" i="45"/>
  <c r="F18" i="45"/>
  <c r="E18" i="45"/>
  <c r="J17" i="45"/>
  <c r="I17" i="45"/>
  <c r="H17" i="45"/>
  <c r="G17" i="45"/>
  <c r="F17" i="45"/>
  <c r="E17" i="45"/>
  <c r="J16" i="45"/>
  <c r="I16" i="45"/>
  <c r="H16" i="45"/>
  <c r="G16" i="45"/>
  <c r="F16" i="45"/>
  <c r="E16" i="45"/>
  <c r="J15" i="45"/>
  <c r="I15" i="45"/>
  <c r="H15" i="45"/>
  <c r="G15" i="45"/>
  <c r="F15" i="45"/>
  <c r="E15" i="45"/>
  <c r="J14" i="45"/>
  <c r="I14" i="45"/>
  <c r="H14" i="45"/>
  <c r="G14" i="45"/>
  <c r="F14" i="45"/>
  <c r="E14" i="45"/>
  <c r="Q25" i="45" l="1"/>
  <c r="P25" i="45"/>
  <c r="O25" i="45"/>
  <c r="N25" i="45"/>
  <c r="M25" i="45"/>
  <c r="L25" i="45"/>
  <c r="J25" i="45"/>
  <c r="I25" i="45"/>
  <c r="H25" i="45"/>
  <c r="G25" i="45"/>
  <c r="F25" i="45"/>
  <c r="E25" i="45"/>
  <c r="K24" i="45"/>
  <c r="D24" i="45"/>
  <c r="C24" i="45"/>
  <c r="K23" i="45"/>
  <c r="D23" i="45"/>
  <c r="C23" i="45"/>
  <c r="K22" i="45"/>
  <c r="D22" i="45"/>
  <c r="C22" i="45"/>
  <c r="K21" i="45"/>
  <c r="D21" i="45"/>
  <c r="C21" i="45"/>
  <c r="K20" i="45"/>
  <c r="D20" i="45"/>
  <c r="C20" i="45"/>
  <c r="K19" i="45"/>
  <c r="D19" i="45"/>
  <c r="C19" i="45"/>
  <c r="K18" i="45"/>
  <c r="D18" i="45"/>
  <c r="C18" i="45"/>
  <c r="K17" i="45"/>
  <c r="D17" i="45"/>
  <c r="C17" i="45"/>
  <c r="K16" i="45"/>
  <c r="D16" i="45"/>
  <c r="C16" i="45"/>
  <c r="K15" i="45"/>
  <c r="D15" i="45"/>
  <c r="C15" i="45"/>
  <c r="K14" i="45"/>
  <c r="D14" i="45"/>
  <c r="C14" i="45"/>
  <c r="Q25" i="19"/>
  <c r="P25" i="19"/>
  <c r="O25" i="19"/>
  <c r="N25" i="19"/>
  <c r="M25" i="19"/>
  <c r="L25" i="19"/>
  <c r="J25" i="19"/>
  <c r="I25" i="19"/>
  <c r="H25" i="19"/>
  <c r="G25" i="19"/>
  <c r="F25" i="19"/>
  <c r="E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C25" i="19" l="1"/>
  <c r="K25" i="45"/>
  <c r="C25" i="45"/>
  <c r="D25" i="45"/>
  <c r="K25" i="19"/>
  <c r="D25" i="19"/>
  <c r="C9" i="41"/>
  <c r="C10" i="41"/>
  <c r="C11" i="41"/>
  <c r="C12" i="41"/>
  <c r="C13" i="41"/>
  <c r="C14" i="41"/>
  <c r="C15" i="41"/>
  <c r="C16" i="41"/>
  <c r="C17" i="41"/>
  <c r="C18" i="41"/>
  <c r="C19" i="41"/>
  <c r="D9" i="41" l="1"/>
  <c r="D10" i="41"/>
  <c r="D11" i="41"/>
  <c r="D12" i="41"/>
  <c r="D13" i="41"/>
  <c r="D14" i="41"/>
  <c r="D15" i="41"/>
  <c r="D16" i="41"/>
  <c r="D17" i="41"/>
  <c r="D18" i="41"/>
  <c r="D19" i="41"/>
  <c r="F13" i="37" l="1"/>
  <c r="F14" i="37"/>
  <c r="F15" i="37"/>
  <c r="F16" i="37"/>
  <c r="F17" i="37"/>
  <c r="J19" i="37" l="1"/>
  <c r="I19" i="37"/>
  <c r="H19" i="37"/>
  <c r="G19" i="37"/>
  <c r="F19" i="37"/>
  <c r="E19" i="37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I12" i="42" l="1"/>
  <c r="C12" i="37" l="1"/>
  <c r="D12" i="37"/>
  <c r="H27" i="44" l="1"/>
  <c r="R27" i="44" l="1"/>
  <c r="I11" i="40" l="1"/>
  <c r="D13" i="37"/>
  <c r="D18" i="37"/>
  <c r="C18" i="37"/>
  <c r="D17" i="37"/>
  <c r="C17" i="37"/>
  <c r="O12" i="42"/>
  <c r="H12" i="42"/>
  <c r="N12" i="42" s="1"/>
  <c r="C16" i="37"/>
  <c r="C15" i="37"/>
  <c r="C14" i="37"/>
  <c r="C13" i="37"/>
  <c r="E27" i="33"/>
  <c r="G27" i="33"/>
  <c r="I27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F20" i="41"/>
  <c r="A11" i="40"/>
  <c r="N26" i="44"/>
  <c r="H26" i="33" s="1"/>
  <c r="M26" i="44"/>
  <c r="M25" i="44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N25" i="44"/>
  <c r="H25" i="33" s="1"/>
  <c r="N24" i="44"/>
  <c r="H24" i="33" s="1"/>
  <c r="N23" i="44"/>
  <c r="H23" i="33" s="1"/>
  <c r="N22" i="44"/>
  <c r="H22" i="33" s="1"/>
  <c r="N21" i="44"/>
  <c r="H21" i="33" s="1"/>
  <c r="N20" i="44"/>
  <c r="H20" i="33" s="1"/>
  <c r="N19" i="44"/>
  <c r="H19" i="33" s="1"/>
  <c r="N18" i="44"/>
  <c r="H18" i="33" s="1"/>
  <c r="N17" i="44"/>
  <c r="H17" i="33" s="1"/>
  <c r="N16" i="44"/>
  <c r="H16" i="33" s="1"/>
  <c r="N15" i="44"/>
  <c r="H15" i="33" s="1"/>
  <c r="N14" i="44"/>
  <c r="H14" i="33" s="1"/>
  <c r="N13" i="44"/>
  <c r="H13" i="33" s="1"/>
  <c r="N12" i="44"/>
  <c r="H12" i="33" s="1"/>
  <c r="F26" i="44"/>
  <c r="F26" i="33" s="1"/>
  <c r="F25" i="44"/>
  <c r="F25" i="33" s="1"/>
  <c r="F24" i="44"/>
  <c r="F24" i="33" s="1"/>
  <c r="F23" i="44"/>
  <c r="F23" i="33" s="1"/>
  <c r="F22" i="44"/>
  <c r="F22" i="33" s="1"/>
  <c r="F21" i="44"/>
  <c r="F21" i="33" s="1"/>
  <c r="F20" i="44"/>
  <c r="F20" i="33" s="1"/>
  <c r="F19" i="44"/>
  <c r="F19" i="33" s="1"/>
  <c r="F18" i="44"/>
  <c r="F18" i="33" s="1"/>
  <c r="F17" i="44"/>
  <c r="F17" i="33" s="1"/>
  <c r="F16" i="44"/>
  <c r="F16" i="33" s="1"/>
  <c r="F15" i="44"/>
  <c r="F15" i="33" s="1"/>
  <c r="F14" i="44"/>
  <c r="F14" i="33" s="1"/>
  <c r="F13" i="44"/>
  <c r="F13" i="33" s="1"/>
  <c r="F12" i="44"/>
  <c r="F12" i="33" s="1"/>
  <c r="D16" i="37"/>
  <c r="D15" i="37"/>
  <c r="D14" i="37"/>
  <c r="P27" i="33"/>
  <c r="O27" i="44"/>
  <c r="G27" i="44"/>
  <c r="I27" i="44"/>
  <c r="J27" i="44"/>
  <c r="K27" i="44"/>
  <c r="L27" i="44"/>
  <c r="P27" i="44"/>
  <c r="Q27" i="44"/>
  <c r="S27" i="44"/>
  <c r="T27" i="44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V20" i="41"/>
  <c r="W20" i="41"/>
  <c r="X20" i="41"/>
  <c r="Y20" i="41"/>
  <c r="Z20" i="41"/>
  <c r="AA20" i="41"/>
  <c r="AB20" i="41"/>
  <c r="AC20" i="41"/>
  <c r="AD20" i="41"/>
  <c r="AE20" i="41"/>
  <c r="AF20" i="41"/>
  <c r="AG20" i="41"/>
  <c r="AH20" i="41"/>
  <c r="E20" i="41"/>
  <c r="J27" i="33"/>
  <c r="L27" i="33"/>
  <c r="M27" i="33"/>
  <c r="N27" i="33"/>
  <c r="O27" i="33"/>
  <c r="R27" i="33"/>
  <c r="S27" i="33"/>
  <c r="T27" i="33"/>
  <c r="U27" i="33"/>
  <c r="V27" i="33"/>
  <c r="W27" i="33"/>
  <c r="D26" i="33" l="1"/>
  <c r="Q26" i="33" s="1"/>
  <c r="C13" i="44"/>
  <c r="C15" i="44"/>
  <c r="C17" i="44"/>
  <c r="C19" i="44"/>
  <c r="C21" i="44"/>
  <c r="C23" i="44"/>
  <c r="C25" i="44"/>
  <c r="M27" i="44"/>
  <c r="C12" i="44"/>
  <c r="C14" i="44"/>
  <c r="C16" i="44"/>
  <c r="C18" i="44"/>
  <c r="C20" i="44"/>
  <c r="C22" i="44"/>
  <c r="C24" i="44"/>
  <c r="C26" i="44"/>
  <c r="C19" i="37"/>
  <c r="D19" i="37"/>
  <c r="D12" i="33"/>
  <c r="Q12" i="33" s="1"/>
  <c r="D14" i="33"/>
  <c r="Q14" i="33" s="1"/>
  <c r="D16" i="33"/>
  <c r="Q16" i="33" s="1"/>
  <c r="D18" i="33"/>
  <c r="Q18" i="33" s="1"/>
  <c r="D20" i="33"/>
  <c r="Q20" i="33" s="1"/>
  <c r="D22" i="33"/>
  <c r="Q22" i="33" s="1"/>
  <c r="D24" i="33"/>
  <c r="Q24" i="33" s="1"/>
  <c r="H27" i="33"/>
  <c r="D13" i="33"/>
  <c r="Q13" i="33" s="1"/>
  <c r="D15" i="33"/>
  <c r="Q15" i="33" s="1"/>
  <c r="D17" i="33"/>
  <c r="Q17" i="33" s="1"/>
  <c r="D19" i="33"/>
  <c r="Q19" i="33" s="1"/>
  <c r="D21" i="33"/>
  <c r="Q21" i="33" s="1"/>
  <c r="D23" i="33"/>
  <c r="Q23" i="33" s="1"/>
  <c r="D25" i="33"/>
  <c r="Q25" i="33" s="1"/>
  <c r="F27" i="33"/>
  <c r="E27" i="44"/>
  <c r="C20" i="41"/>
  <c r="D20" i="41"/>
  <c r="K27" i="33"/>
  <c r="D21" i="44"/>
  <c r="D23" i="44"/>
  <c r="D25" i="44"/>
  <c r="D17" i="44"/>
  <c r="D16" i="44"/>
  <c r="D18" i="44"/>
  <c r="D20" i="44"/>
  <c r="D26" i="44"/>
  <c r="D13" i="44"/>
  <c r="D15" i="44"/>
  <c r="D19" i="44"/>
  <c r="N27" i="44"/>
  <c r="D14" i="44"/>
  <c r="D24" i="44"/>
  <c r="C27" i="33"/>
  <c r="D12" i="44"/>
  <c r="D22" i="44"/>
  <c r="F27" i="44"/>
  <c r="Q27" i="33" l="1"/>
  <c r="D27" i="33"/>
  <c r="C27" i="44"/>
  <c r="D27" i="44"/>
</calcChain>
</file>

<file path=xl/sharedStrings.xml><?xml version="1.0" encoding="utf-8"?>
<sst xmlns="http://schemas.openxmlformats.org/spreadsheetml/2006/main" count="332" uniqueCount="189">
  <si>
    <t>№</t>
  </si>
  <si>
    <t>1-жадвал</t>
  </si>
  <si>
    <t>3-жадвал</t>
  </si>
  <si>
    <t>Жами мурожаатлар сони</t>
  </si>
  <si>
    <t>Шу жумладан</t>
  </si>
  <si>
    <t>Мурожаат этувчилар тоифаси</t>
  </si>
  <si>
    <t xml:space="preserve">Юридик шахслар 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</si>
  <si>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</si>
  <si>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</si>
  <si>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</si>
  <si>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</si>
  <si>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</si>
  <si>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Ёзма мурожа-атлар</t>
  </si>
  <si>
    <t>рад этилди</t>
  </si>
  <si>
    <t>5-жадвал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</si>
  <si>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</si>
  <si>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</si>
  <si>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</si>
  <si>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</si>
  <si>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</si>
  <si>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</si>
  <si>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</si>
  <si>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</si>
  <si>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</si>
  <si>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</si>
  <si>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</si>
  <si>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</si>
  <si>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</si>
  <si>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</si>
  <si>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</si>
  <si>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</si>
  <si>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</si>
  <si>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кўриб чиқилмоқда</t>
  </si>
  <si>
    <t>Мурожаатлар шакллари</t>
  </si>
  <si>
    <r>
      <t xml:space="preserve">Оғзаки мурожаатлар </t>
    </r>
    <r>
      <rPr>
        <i/>
        <sz val="20"/>
        <rFont val="Times New Roman"/>
        <family val="1"/>
        <charset val="204"/>
      </rPr>
      <t xml:space="preserve">(шахсий қабул, сайёр қабул, масъул ходимлар қабули ва ишонч телефон) </t>
    </r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</si>
  <si>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</si>
  <si>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</si>
  <si>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</si>
  <si>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</si>
  <si>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</si>
  <si>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</si>
  <si>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сайёр қабули </t>
  </si>
  <si>
    <t>масъул ходим-ларнинг қабули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</si>
  <si>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</si>
  <si>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</si>
  <si>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</si>
  <si>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</si>
  <si>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</si>
  <si>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</si>
  <si>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</si>
  <si>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</si>
  <si>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Халқ қабулхоналари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</si>
  <si>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</si>
  <si>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</si>
  <si>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</si>
  <si>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</si>
  <si>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</si>
  <si>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</si>
  <si>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</si>
  <si>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</si>
  <si>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</si>
  <si>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</si>
  <si>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Лавозимидан озод этиш</t>
  </si>
  <si>
    <t>7-жадвал</t>
  </si>
  <si>
    <t>мурожаатларнинг турлари бўйича таққослама таҳлили тўғрисида маълумот</t>
  </si>
  <si>
    <t>Жисмоний шахслар бўйича</t>
  </si>
  <si>
    <t>Юридик шахслар бўйича</t>
  </si>
  <si>
    <t>Мурожаатлар сони</t>
  </si>
  <si>
    <t>мурожаатларни кўриб чиқиш натижалари тўғрисида маълумот</t>
  </si>
  <si>
    <t xml:space="preserve">Жами мурожаат-лар </t>
  </si>
  <si>
    <t xml:space="preserve"> Электрон мурожа-атлар </t>
  </si>
  <si>
    <t>вазирлик аппаратида кўрилган</t>
  </si>
  <si>
    <t xml:space="preserve"> шахсий қабули </t>
  </si>
  <si>
    <t xml:space="preserve">Электрон мурожаатлар </t>
  </si>
  <si>
    <t xml:space="preserve"> Жами</t>
  </si>
  <si>
    <t>жисмоний шахслар ва юридик шахслар вакиллари, кўриб чиқилган мурожаатлар тўғрисида маълумот</t>
  </si>
  <si>
    <t>Раис ва ўринбосарлари</t>
  </si>
  <si>
    <t>Шахсий ва сайёр қабуллар
(оғзаки мурожаатлар)</t>
  </si>
  <si>
    <t>Солиқ тўловларига оид тушунтириш бериш тўғрисида</t>
  </si>
  <si>
    <t xml:space="preserve">Солиқ тўловларидан озод қилиш ва имтиёзлар бўйича </t>
  </si>
  <si>
    <t>Савдо-сотиқ соҳасидаги тартиб бузилиш ҳолатлари юзасидан</t>
  </si>
  <si>
    <t>Бозор ва савдо комплекслари фаолияти юзасидан</t>
  </si>
  <si>
    <t>Мусодара қилиш мақсадида олиб қўйилган товар-моддий бойликлар тўғрисида</t>
  </si>
  <si>
    <t xml:space="preserve">Солиқ тизимига ишга кириш ҳамда тизим ўқув юртларига қабул юзасидан </t>
  </si>
  <si>
    <t>Солиқ тизими ходимларини ноқонуний ишдан бўшатиш, ноқонуний тарзда жазога тортиш бўйича билдирилган норозиликлар хусусида</t>
  </si>
  <si>
    <t>Солиқ тизими ходимларининг ноқонуний хатти-ҳаракатлари юзасидан</t>
  </si>
  <si>
    <t>Хусусий фирма, ширкат хўжаликлари ва бошқа идоралар, корхоналардаги қонунбузилиш ҳолатлари юзасидан</t>
  </si>
  <si>
    <t>Ўтказилган солиқ текширувларидан ва солиқ органларининг қабул қилган қарорларидан норозилиги юзасидан</t>
  </si>
  <si>
    <t>Бошқа турли мавзулар (солиқ қарздорлиги, ортиқча тўловларни қайтариш, маълумотлар тақдим этиш, ижтимоий масалалар ва бошқалар тўғрисида)</t>
  </si>
  <si>
    <t>Ҳудудлар</t>
  </si>
  <si>
    <t>Ҳайфсан</t>
  </si>
  <si>
    <t>йўл қўйилганлиги учун жавобгарликка тортилганлик тўғрисида маълумот</t>
  </si>
  <si>
    <t>мурожаатларини кўриб чиқишда раҳбар ва масъул ходимлар томонидан камчиликлар ва қонунбузарликларга</t>
  </si>
  <si>
    <t>мурожаатларнинг ҳудудлар бўйича таққослама таҳлили тўғрисида маълумот</t>
  </si>
  <si>
    <t xml:space="preserve"> мурожаатларнинг масалалар ва ҳудудлар бўйича таққослама таҳлили тўғрисида </t>
  </si>
  <si>
    <t>Виртуал қабулхона орқали келиб тушган мурожаатлар</t>
  </si>
  <si>
    <t>ариза</t>
  </si>
  <si>
    <t>шикоят</t>
  </si>
  <si>
    <t>таклиф</t>
  </si>
  <si>
    <t>Муддати бузилган</t>
  </si>
  <si>
    <t>Вазирлар Маҳкамасидан келган</t>
  </si>
  <si>
    <t>Шу жумладан:</t>
  </si>
  <si>
    <t>Раиснинг биринчи ўринбосари (М.М.Мирзаев)</t>
  </si>
  <si>
    <t>Раис ўринбосари (А.Э.Файзибаев)</t>
  </si>
  <si>
    <t>Раис ўринбосари (М.М.Маҳкамов)</t>
  </si>
  <si>
    <t>2019 йил</t>
  </si>
  <si>
    <t>2019 й</t>
  </si>
  <si>
    <t>Ўзбекистон Республикаси Президентининг Халқ қабулхоналари ва Виртуал қабулхонаси орқали тушган мурожаатлар тўғрисида маълумот</t>
  </si>
  <si>
    <t>2020 й</t>
  </si>
  <si>
    <t>2020 йилда тушган мурожаатлар бўйича</t>
  </si>
  <si>
    <t>2020 йил</t>
  </si>
  <si>
    <t>Раис ўринбосари (Ф.К.Умаров)</t>
  </si>
  <si>
    <t>Раис ўринбосари (А.А.Азизов)</t>
  </si>
  <si>
    <t>Раис (Ш.Д.Кудбиев)</t>
  </si>
  <si>
    <r>
      <t xml:space="preserve">Раис (Б.А.Мусаев) </t>
    </r>
    <r>
      <rPr>
        <i/>
        <sz val="20"/>
        <rFont val="Times New Roman"/>
        <family val="1"/>
        <charset val="204"/>
      </rPr>
      <t>13 майга қадар</t>
    </r>
  </si>
  <si>
    <t>* Ўзбекистон Республикаси Президентининг 2020 йил 13 майдаги ПФ-5994-сонли Фармонига асосан Ш.Д.Кудбиев Давлат солиқ қўмитаси раиси лавозимига тасдиқланган.</t>
  </si>
  <si>
    <t>Давлат солиқ қўмитасининг раҳбарияти томонидан 2019 ва 2020 йилларнинг 9 ойлиги давомида қабул қилинган</t>
  </si>
  <si>
    <t>Давлат солиқ қўмитасида 2019 ва 2020 йилларнинг 9 ойлиги давомида жисмоний ва юридик шахсларнинг</t>
  </si>
  <si>
    <t>Давлат солиқ қўмитасига 2020 йилнинг 9 ойлиги давомида жисмоний ва юридик шахслардан</t>
  </si>
  <si>
    <t>Давлат солиқ қўмитасига 2019 ва 2020 йилларнинг 9 ойлиги давомида жисмоний ва юридик шахслардан тушган</t>
  </si>
  <si>
    <t>2020 г.</t>
  </si>
  <si>
    <t>2020 й.</t>
  </si>
  <si>
    <t>Общее количество обращений</t>
  </si>
  <si>
    <t>В том числе:</t>
  </si>
  <si>
    <t>виды обращений</t>
  </si>
  <si>
    <t>из них:</t>
  </si>
  <si>
    <t>Всего:</t>
  </si>
  <si>
    <t>Жами:</t>
  </si>
  <si>
    <t>отказано</t>
  </si>
  <si>
    <t>на рассмотрении</t>
  </si>
  <si>
    <t>Жумладан:</t>
  </si>
  <si>
    <t>удовлетворено</t>
  </si>
  <si>
    <t>повторные</t>
  </si>
  <si>
    <t>просроченные</t>
  </si>
  <si>
    <t>Письменные обращения</t>
  </si>
  <si>
    <t>Вопросы, поднятые в обращениях</t>
  </si>
  <si>
    <t>Взято на контроль</t>
  </si>
  <si>
    <t>СВЕДЕНИЯ</t>
  </si>
  <si>
    <t>По прочим вопросам</t>
  </si>
  <si>
    <t>По делам о нарушениях в частных фирмах, компаниях и других учреждениях, предприятиях</t>
  </si>
  <si>
    <t>О неправомерных действиях сотрудников налоговой системы</t>
  </si>
  <si>
    <t>О протестах против незаконного увольнения и незаконного наказания сотрудников налоговой системы</t>
  </si>
  <si>
    <t>О трудоустройстве в налоговую систему и поступлении в подведоственные учебные заведения</t>
  </si>
  <si>
    <t>О товарах, изъятых с целью конфискации</t>
  </si>
  <si>
    <t>О деятельности рынков и торговых центров</t>
  </si>
  <si>
    <t>О случаях нарушений в сфере торговли</t>
  </si>
  <si>
    <t>Об освобождении от налоговых платежей и применении налоговых льгот</t>
  </si>
  <si>
    <t>О разъяснении уплаты налоговых платежей</t>
  </si>
  <si>
    <t>Электронные обращения</t>
  </si>
  <si>
    <t>2021 й.</t>
  </si>
  <si>
    <t>2021 г.</t>
  </si>
  <si>
    <t>Итоги рассмотрения обращений в отчетном периоде
2021 года</t>
  </si>
  <si>
    <t>2021 йил бўйича мурожаатларни
кўриб чиқиш ҳолатлари</t>
  </si>
  <si>
    <t>Issues raised in the appeals</t>
  </si>
  <si>
    <t>Total number of appeals</t>
  </si>
  <si>
    <t>Including:</t>
  </si>
  <si>
    <t>Application forms</t>
  </si>
  <si>
    <t>Written appeals</t>
  </si>
  <si>
    <t>Electronic appeals</t>
  </si>
  <si>
    <t>in 2020</t>
  </si>
  <si>
    <t>in 2021</t>
  </si>
  <si>
    <r>
      <t xml:space="preserve">Oral appeals </t>
    </r>
    <r>
      <rPr>
        <i/>
        <sz val="20"/>
        <rFont val="Times New Roman"/>
        <family val="1"/>
        <charset val="204"/>
      </rPr>
      <t>(personal reception, mobile reception, reception of responsible staff and hotline)</t>
    </r>
  </si>
  <si>
    <t>"Results of consideration of appeals in the reporting period of 2021"</t>
  </si>
  <si>
    <t>Taken under control</t>
  </si>
  <si>
    <t>satisfied</t>
  </si>
  <si>
    <t>explained</t>
  </si>
  <si>
    <t>denied</t>
  </si>
  <si>
    <t>under consideration</t>
  </si>
  <si>
    <t>repeated</t>
  </si>
  <si>
    <t>overdue</t>
  </si>
  <si>
    <t>On clarification of tax payments</t>
  </si>
  <si>
    <t>On exemption from tax payments and the application of tax incentives</t>
  </si>
  <si>
    <t>In case of violations in the field of trade</t>
  </si>
  <si>
    <t>On the activities of markets and shopping malls</t>
  </si>
  <si>
    <t>About goods seized for the purpose of confiscation</t>
  </si>
  <si>
    <t>On employment in the tax system and admission to educational institutions</t>
  </si>
  <si>
    <t>On the protests against the illegal dismissal and illegal punishment of employees of the tax system</t>
  </si>
  <si>
    <t>On the illegal actions of employees of the tax system</t>
  </si>
  <si>
    <t>In cases of violations in private firms, companies and other institutions, enterprises</t>
  </si>
  <si>
    <t>On dissatisfaction with the conducted tax audits and decisions of the tax authorities</t>
  </si>
  <si>
    <t>Other questions (tax arrears, refund of overpayments, information, social issues, etc.)</t>
  </si>
  <si>
    <t>Total:</t>
  </si>
  <si>
    <t>INFORMATION</t>
  </si>
  <si>
    <r>
      <t xml:space="preserve">Давлат солиқ қўмитасига 2020 ва 2021 йилларнинг </t>
    </r>
    <r>
      <rPr>
        <b/>
        <sz val="24"/>
        <color rgb="FF00B0F0"/>
        <rFont val="Times New Roman"/>
        <family val="1"/>
        <charset val="204"/>
      </rPr>
      <t>январь-сентябрь ойлари</t>
    </r>
    <r>
      <rPr>
        <b/>
        <sz val="24"/>
        <rFont val="Times New Roman"/>
        <family val="1"/>
        <charset val="204"/>
      </rPr>
      <t xml:space="preserve"> давомида жисмоний ва юридик шахслардан тушган ва назоратга олинган</t>
    </r>
  </si>
  <si>
    <t>разъяснено</t>
  </si>
  <si>
    <r>
      <t xml:space="preserve">о поступивших и рассмотренниых обращениях от физических и юридических лиц в Государственный налоговый комитет </t>
    </r>
    <r>
      <rPr>
        <b/>
        <sz val="24"/>
        <color rgb="FF00B0F0"/>
        <rFont val="Times New Roman"/>
        <family val="1"/>
        <charset val="204"/>
      </rPr>
      <t>с января по сентябрь</t>
    </r>
    <r>
      <rPr>
        <b/>
        <sz val="24"/>
        <rFont val="Times New Roman"/>
        <family val="1"/>
        <charset val="204"/>
      </rPr>
      <t xml:space="preserve"> 2020 и 2021 годов</t>
    </r>
  </si>
  <si>
    <t>О недовольстве по проведенным проверкам и решениям налоговых органов</t>
  </si>
  <si>
    <r>
      <t xml:space="preserve">on the results of consideration of appeals received and controlled by individuals and legal entities to the State Tax Committee </t>
    </r>
    <r>
      <rPr>
        <b/>
        <sz val="24"/>
        <color rgb="FF00B0F0"/>
        <rFont val="Times New Roman"/>
        <family val="1"/>
        <charset val="204"/>
      </rPr>
      <t>in January-September</t>
    </r>
    <r>
      <rPr>
        <b/>
        <sz val="24"/>
        <rFont val="Times New Roman"/>
        <family val="1"/>
        <charset val="204"/>
      </rPr>
      <t xml:space="preserve"> 2020 and 2021</t>
    </r>
  </si>
  <si>
    <r>
      <t xml:space="preserve">Устные обращения </t>
    </r>
    <r>
      <rPr>
        <i/>
        <sz val="20"/>
        <rFont val="Times New Roman"/>
        <family val="1"/>
        <charset val="204"/>
      </rPr>
      <t>(личные приемы, выездные приемы, приемы ответственных лиц и "Телефон доверия")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</si>
</sst>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48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Calibri"/>
      <family val="2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30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9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5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Uzb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30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2" fillId="0" borderId="0"/>
    <xf numFmtId="0" fontId="34" fillId="0" borderId="0"/>
    <xf numFmtId="0" fontId="35" fillId="0" borderId="0"/>
    <xf numFmtId="164" fontId="31" fillId="0" borderId="0" applyFont="0" applyFill="0" applyBorder="0" applyAlignment="0" applyProtection="0"/>
  </cellStyleXfs>
  <cellXfs count="18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fill" vertical="center"/>
    </xf>
    <xf numFmtId="0" fontId="25" fillId="0" borderId="0" xfId="0" applyFont="1" applyFill="1" applyAlignment="1">
      <alignment horizontal="fill" vertical="center"/>
    </xf>
    <xf numFmtId="0" fontId="25" fillId="0" borderId="0" xfId="0" applyFont="1" applyFill="1" applyAlignment="1">
      <alignment horizontal="fill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 vertical="center"/>
    </xf>
    <xf numFmtId="0" fontId="25" fillId="0" borderId="0" xfId="0" applyFont="1" applyFill="1"/>
    <xf numFmtId="0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fill" vertical="center" wrapText="1"/>
    </xf>
    <xf numFmtId="0" fontId="45" fillId="0" borderId="0" xfId="0" applyFont="1" applyFill="1" applyAlignment="1">
      <alignment vertical="center"/>
    </xf>
    <xf numFmtId="0" fontId="45" fillId="0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28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55" zoomScaleNormal="55" workbookViewId="0"/>
  </sheetViews>
  <sheetFormatPr defaultRowHeight="27.75"/>
  <cols>
    <col min="1" max="1" width="6.7109375" style="40" customWidth="1"/>
    <col min="2" max="2" width="91.28515625" style="40" customWidth="1"/>
    <col min="3" max="10" width="20.7109375" style="40" customWidth="1"/>
    <col min="11" max="11" width="10" style="40" bestFit="1" customWidth="1"/>
    <col min="12" max="16384" width="9.140625" style="40"/>
  </cols>
  <sheetData>
    <row r="1" spans="1:10">
      <c r="J1" s="41"/>
    </row>
    <row r="2" spans="1:10">
      <c r="B2" s="42"/>
      <c r="C2" s="42"/>
      <c r="D2" s="42"/>
      <c r="E2" s="42"/>
      <c r="F2" s="42"/>
      <c r="J2" s="42" t="s">
        <v>1</v>
      </c>
    </row>
    <row r="3" spans="1:10" ht="32.25" customHeight="1">
      <c r="A3" s="152" t="s">
        <v>116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30">
      <c r="A4" s="152" t="s">
        <v>75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>
      <c r="A5" s="10"/>
      <c r="B5" s="10"/>
      <c r="C5" s="10"/>
      <c r="D5" s="156"/>
      <c r="E5" s="156"/>
      <c r="F5" s="156"/>
      <c r="G5" s="157"/>
      <c r="H5" s="10"/>
      <c r="I5" s="10"/>
      <c r="J5" s="41"/>
    </row>
    <row r="6" spans="1:10" ht="32.450000000000003" customHeight="1">
      <c r="A6" s="155" t="s">
        <v>0</v>
      </c>
      <c r="B6" s="153" t="s">
        <v>76</v>
      </c>
      <c r="C6" s="153" t="s">
        <v>10</v>
      </c>
      <c r="D6" s="153"/>
      <c r="E6" s="153" t="s">
        <v>33</v>
      </c>
      <c r="F6" s="154"/>
      <c r="G6" s="154"/>
      <c r="H6" s="154"/>
      <c r="I6" s="154"/>
      <c r="J6" s="154"/>
    </row>
    <row r="7" spans="1:10" ht="36" hidden="1" customHeight="1" thickBot="1">
      <c r="A7" s="155"/>
      <c r="B7" s="153"/>
      <c r="C7" s="153"/>
      <c r="D7" s="153"/>
      <c r="E7" s="6"/>
      <c r="F7" s="6"/>
      <c r="G7" s="6"/>
      <c r="H7" s="6"/>
      <c r="I7" s="6"/>
      <c r="J7" s="6"/>
    </row>
    <row r="8" spans="1:10" ht="33" customHeight="1">
      <c r="A8" s="155"/>
      <c r="B8" s="153"/>
      <c r="C8" s="153"/>
      <c r="D8" s="153"/>
      <c r="E8" s="153" t="s">
        <v>77</v>
      </c>
      <c r="F8" s="154"/>
      <c r="G8" s="153" t="s">
        <v>7</v>
      </c>
      <c r="H8" s="154"/>
      <c r="I8" s="153" t="s">
        <v>73</v>
      </c>
      <c r="J8" s="154"/>
    </row>
    <row r="9" spans="1:10" ht="52.9" customHeight="1">
      <c r="A9" s="155"/>
      <c r="B9" s="153"/>
      <c r="C9" s="153"/>
      <c r="D9" s="153"/>
      <c r="E9" s="154"/>
      <c r="F9" s="154"/>
      <c r="G9" s="154"/>
      <c r="H9" s="154"/>
      <c r="I9" s="154"/>
      <c r="J9" s="154"/>
    </row>
    <row r="10" spans="1:10" ht="33" customHeight="1">
      <c r="A10" s="155"/>
      <c r="B10" s="153"/>
      <c r="C10" s="19" t="s">
        <v>105</v>
      </c>
      <c r="D10" s="19" t="s">
        <v>110</v>
      </c>
      <c r="E10" s="19" t="s">
        <v>105</v>
      </c>
      <c r="F10" s="19" t="s">
        <v>110</v>
      </c>
      <c r="G10" s="19" t="s">
        <v>105</v>
      </c>
      <c r="H10" s="19" t="s">
        <v>110</v>
      </c>
      <c r="I10" s="19" t="s">
        <v>105</v>
      </c>
      <c r="J10" s="19" t="s">
        <v>110</v>
      </c>
    </row>
    <row r="11" spans="1:10" ht="33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49.9" customHeight="1">
      <c r="A12" s="150">
        <v>1</v>
      </c>
      <c r="B12" s="20" t="s">
        <v>113</v>
      </c>
      <c r="C12" s="3">
        <f t="shared" ref="C12:D18" si="0">E12+G12+I12</f>
        <v>0</v>
      </c>
      <c r="D12" s="3">
        <f t="shared" ref="D12" si="1">F12+H12+J12</f>
        <v>2731</v>
      </c>
      <c r="E12" s="3">
        <v>0</v>
      </c>
      <c r="F12" s="3">
        <v>0</v>
      </c>
      <c r="G12" s="2">
        <v>0</v>
      </c>
      <c r="H12" s="2">
        <v>241</v>
      </c>
      <c r="I12" s="2">
        <v>0</v>
      </c>
      <c r="J12" s="2">
        <v>2490</v>
      </c>
    </row>
    <row r="13" spans="1:10" ht="49.9" customHeight="1">
      <c r="A13" s="151"/>
      <c r="B13" s="20" t="s">
        <v>114</v>
      </c>
      <c r="C13" s="3">
        <f t="shared" si="0"/>
        <v>7019</v>
      </c>
      <c r="D13" s="3">
        <f t="shared" si="0"/>
        <v>4851</v>
      </c>
      <c r="E13" s="3">
        <v>471</v>
      </c>
      <c r="F13" s="3">
        <f>26+252</f>
        <v>278</v>
      </c>
      <c r="G13" s="2">
        <v>1381</v>
      </c>
      <c r="H13" s="2">
        <v>441</v>
      </c>
      <c r="I13" s="2">
        <v>5167</v>
      </c>
      <c r="J13" s="2">
        <v>4132</v>
      </c>
    </row>
    <row r="14" spans="1:10" ht="49.9" customHeight="1">
      <c r="A14" s="4">
        <v>2</v>
      </c>
      <c r="B14" s="20" t="s">
        <v>102</v>
      </c>
      <c r="C14" s="3">
        <f t="shared" si="0"/>
        <v>3355</v>
      </c>
      <c r="D14" s="3">
        <f t="shared" si="0"/>
        <v>2477</v>
      </c>
      <c r="E14" s="3">
        <v>281</v>
      </c>
      <c r="F14" s="3">
        <f>1+37</f>
        <v>38</v>
      </c>
      <c r="G14" s="2">
        <v>1133</v>
      </c>
      <c r="H14" s="2">
        <v>111</v>
      </c>
      <c r="I14" s="2">
        <v>1941</v>
      </c>
      <c r="J14" s="2">
        <v>2328</v>
      </c>
    </row>
    <row r="15" spans="1:10" ht="49.9" customHeight="1">
      <c r="A15" s="4">
        <v>3</v>
      </c>
      <c r="B15" s="20" t="s">
        <v>103</v>
      </c>
      <c r="C15" s="3">
        <f t="shared" si="0"/>
        <v>679</v>
      </c>
      <c r="D15" s="3">
        <f t="shared" si="0"/>
        <v>2311</v>
      </c>
      <c r="E15" s="3">
        <v>272</v>
      </c>
      <c r="F15" s="3">
        <f>3+127</f>
        <v>130</v>
      </c>
      <c r="G15" s="2">
        <v>110</v>
      </c>
      <c r="H15" s="2">
        <v>63</v>
      </c>
      <c r="I15" s="2">
        <v>297</v>
      </c>
      <c r="J15" s="2">
        <v>2118</v>
      </c>
    </row>
    <row r="16" spans="1:10" ht="49.9" customHeight="1">
      <c r="A16" s="4">
        <v>4</v>
      </c>
      <c r="B16" s="20" t="s">
        <v>104</v>
      </c>
      <c r="C16" s="3">
        <f t="shared" si="0"/>
        <v>427</v>
      </c>
      <c r="D16" s="3">
        <f t="shared" si="0"/>
        <v>178</v>
      </c>
      <c r="E16" s="3">
        <v>396</v>
      </c>
      <c r="F16" s="3">
        <f>4+85</f>
        <v>89</v>
      </c>
      <c r="G16" s="2">
        <v>16</v>
      </c>
      <c r="H16" s="2">
        <v>12</v>
      </c>
      <c r="I16" s="2">
        <v>15</v>
      </c>
      <c r="J16" s="2">
        <v>77</v>
      </c>
    </row>
    <row r="17" spans="1:10" ht="49.9" customHeight="1">
      <c r="A17" s="4">
        <v>5</v>
      </c>
      <c r="B17" s="20" t="s">
        <v>111</v>
      </c>
      <c r="C17" s="3">
        <f t="shared" si="0"/>
        <v>1867</v>
      </c>
      <c r="D17" s="3">
        <f t="shared" si="0"/>
        <v>2522</v>
      </c>
      <c r="E17" s="3">
        <v>297</v>
      </c>
      <c r="F17" s="3">
        <f>4+59</f>
        <v>63</v>
      </c>
      <c r="G17" s="2">
        <v>403</v>
      </c>
      <c r="H17" s="2">
        <v>281</v>
      </c>
      <c r="I17" s="2">
        <v>1167</v>
      </c>
      <c r="J17" s="2">
        <v>2178</v>
      </c>
    </row>
    <row r="18" spans="1:10" ht="49.9" customHeight="1">
      <c r="A18" s="4">
        <v>6</v>
      </c>
      <c r="B18" s="20" t="s">
        <v>112</v>
      </c>
      <c r="C18" s="3">
        <f t="shared" si="0"/>
        <v>61</v>
      </c>
      <c r="D18" s="3">
        <f t="shared" si="0"/>
        <v>410</v>
      </c>
      <c r="E18" s="3">
        <v>0</v>
      </c>
      <c r="F18" s="3">
        <v>4</v>
      </c>
      <c r="G18" s="2">
        <v>15</v>
      </c>
      <c r="H18" s="2">
        <v>24</v>
      </c>
      <c r="I18" s="2">
        <v>46</v>
      </c>
      <c r="J18" s="2">
        <v>382</v>
      </c>
    </row>
    <row r="19" spans="1:10" ht="49.9" customHeight="1">
      <c r="A19" s="43"/>
      <c r="B19" s="21" t="s">
        <v>11</v>
      </c>
      <c r="C19" s="22">
        <f>SUM(C12:C18)</f>
        <v>13408</v>
      </c>
      <c r="D19" s="22">
        <f t="shared" ref="D19:J19" si="2">SUM(D12:D18)</f>
        <v>15480</v>
      </c>
      <c r="E19" s="22">
        <f t="shared" si="2"/>
        <v>1717</v>
      </c>
      <c r="F19" s="22">
        <f t="shared" si="2"/>
        <v>602</v>
      </c>
      <c r="G19" s="22">
        <f t="shared" si="2"/>
        <v>3058</v>
      </c>
      <c r="H19" s="22">
        <f t="shared" si="2"/>
        <v>1173</v>
      </c>
      <c r="I19" s="22">
        <f t="shared" si="2"/>
        <v>8633</v>
      </c>
      <c r="J19" s="22">
        <f t="shared" si="2"/>
        <v>13705</v>
      </c>
    </row>
    <row r="20" spans="1:10" ht="20.100000000000001" customHeight="1">
      <c r="A20" s="44"/>
    </row>
    <row r="21" spans="1:10" ht="27.95" customHeight="1">
      <c r="A21" s="44"/>
      <c r="B21" s="118" t="s">
        <v>115</v>
      </c>
      <c r="C21" s="94"/>
      <c r="D21" s="95"/>
      <c r="E21" s="95"/>
      <c r="F21" s="95"/>
      <c r="G21" s="94"/>
      <c r="H21" s="96"/>
      <c r="I21" s="96"/>
      <c r="J21" s="96"/>
    </row>
    <row r="22" spans="1:10" s="83" customFormat="1" ht="24.95" customHeight="1">
      <c r="A22" s="82"/>
      <c r="C22" s="84"/>
      <c r="D22" s="85"/>
      <c r="F22" s="85"/>
      <c r="I22" s="85"/>
    </row>
    <row r="23" spans="1:10" s="83" customFormat="1" ht="24.95" customHeight="1">
      <c r="A23" s="82"/>
      <c r="C23" s="84"/>
      <c r="D23" s="85"/>
      <c r="F23" s="85"/>
      <c r="I23" s="85"/>
    </row>
    <row r="24" spans="1:10" s="83" customFormat="1" ht="33">
      <c r="A24" s="82"/>
      <c r="C24" s="84"/>
      <c r="D24" s="85"/>
      <c r="F24" s="85"/>
      <c r="I24" s="85"/>
    </row>
    <row r="25" spans="1:10">
      <c r="A25" s="44"/>
    </row>
    <row r="26" spans="1:10">
      <c r="A26" s="44"/>
    </row>
    <row r="27" spans="1:10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>
      <c r="A61" s="44"/>
      <c r="B61" s="44"/>
      <c r="C61" s="44"/>
      <c r="D61" s="44"/>
      <c r="E61" s="44"/>
      <c r="F61" s="44"/>
      <c r="G61" s="44"/>
      <c r="H61" s="44"/>
      <c r="I61" s="44"/>
      <c r="J61" s="44"/>
    </row>
  </sheetData>
  <mergeCells count="11">
    <mergeCell ref="A12:A13"/>
    <mergeCell ref="A3:J3"/>
    <mergeCell ref="C6:D9"/>
    <mergeCell ref="G8:H9"/>
    <mergeCell ref="I8:J9"/>
    <mergeCell ref="A6:A10"/>
    <mergeCell ref="D5:G5"/>
    <mergeCell ref="B6:B10"/>
    <mergeCell ref="E8:F9"/>
    <mergeCell ref="E6:J6"/>
    <mergeCell ref="A4:J4"/>
  </mergeCells>
  <printOptions horizontalCentered="1"/>
  <pageMargins left="0.31496062992125984" right="0.23622047244094491" top="0.59055118110236227" bottom="0.74803149606299213" header="0.31496062992125984" footer="0.31496062992125984"/>
  <pageSetup paperSize="9" scale="55" orientation="landscape" r:id="rId1"/>
  <ignoredErrors>
    <ignoredError sqref="E19:J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4" zoomScale="50" zoomScaleNormal="50" workbookViewId="0">
      <selection activeCell="B6" sqref="B6:B12"/>
    </sheetView>
  </sheetViews>
  <sheetFormatPr defaultRowHeight="23.25"/>
  <cols>
    <col min="1" max="1" width="7.42578125" style="65" customWidth="1"/>
    <col min="2" max="2" width="81.7109375" style="65" customWidth="1"/>
    <col min="3" max="4" width="18.7109375" style="65" customWidth="1"/>
    <col min="5" max="10" width="14.7109375" style="65" customWidth="1"/>
    <col min="11" max="11" width="25.7109375" style="65" customWidth="1"/>
    <col min="12" max="17" width="15.7109375" style="65" customWidth="1"/>
    <col min="18" max="18" width="9.140625" style="65"/>
    <col min="19" max="20" width="10.42578125" style="65" bestFit="1" customWidth="1"/>
    <col min="21" max="16384" width="9.140625" style="65"/>
  </cols>
  <sheetData>
    <row r="1" spans="1:20" ht="35.1" customHeight="1">
      <c r="Q1" s="67"/>
    </row>
    <row r="2" spans="1:20" ht="35.1" customHeight="1">
      <c r="Q2" s="68"/>
    </row>
    <row r="3" spans="1:20" ht="35.1" customHeight="1">
      <c r="A3" s="160" t="s">
        <v>183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20" ht="35.1" customHeight="1">
      <c r="A4" s="160" t="s">
        <v>68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20" ht="35.1" customHeight="1">
      <c r="A5" s="8"/>
      <c r="B5" s="8"/>
      <c r="C5" s="8"/>
      <c r="D5" s="8"/>
      <c r="E5" s="8"/>
      <c r="F5" s="8"/>
      <c r="G5" s="9"/>
      <c r="H5" s="9"/>
      <c r="I5" s="9"/>
      <c r="J5" s="8"/>
      <c r="K5" s="8"/>
      <c r="P5" s="99"/>
      <c r="Q5" s="99"/>
    </row>
    <row r="6" spans="1:20" ht="33" customHeight="1">
      <c r="A6" s="159" t="s">
        <v>0</v>
      </c>
      <c r="B6" s="159" t="s">
        <v>53</v>
      </c>
      <c r="C6" s="159" t="s">
        <v>3</v>
      </c>
      <c r="D6" s="159"/>
      <c r="E6" s="159" t="s">
        <v>101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20" ht="58.9" customHeight="1">
      <c r="A7" s="159"/>
      <c r="B7" s="159"/>
      <c r="C7" s="159"/>
      <c r="D7" s="159"/>
      <c r="E7" s="159" t="s">
        <v>33</v>
      </c>
      <c r="F7" s="159"/>
      <c r="G7" s="159"/>
      <c r="H7" s="159"/>
      <c r="I7" s="159"/>
      <c r="J7" s="159"/>
      <c r="K7" s="159" t="s">
        <v>152</v>
      </c>
      <c r="L7" s="159"/>
      <c r="M7" s="159"/>
      <c r="N7" s="159"/>
      <c r="O7" s="159"/>
      <c r="P7" s="159"/>
      <c r="Q7" s="159"/>
    </row>
    <row r="8" spans="1:20" ht="33" customHeight="1">
      <c r="A8" s="159"/>
      <c r="B8" s="159"/>
      <c r="C8" s="159"/>
      <c r="D8" s="159"/>
      <c r="E8" s="159" t="s">
        <v>7</v>
      </c>
      <c r="F8" s="159"/>
      <c r="G8" s="159" t="s">
        <v>73</v>
      </c>
      <c r="H8" s="159"/>
      <c r="I8" s="153" t="s">
        <v>34</v>
      </c>
      <c r="J8" s="153"/>
      <c r="K8" s="159" t="s">
        <v>54</v>
      </c>
      <c r="L8" s="159" t="s">
        <v>130</v>
      </c>
      <c r="M8" s="159"/>
      <c r="N8" s="159"/>
      <c r="O8" s="159"/>
      <c r="P8" s="158" t="s">
        <v>49</v>
      </c>
      <c r="Q8" s="158" t="s">
        <v>50</v>
      </c>
    </row>
    <row r="9" spans="1:20" ht="30" customHeight="1">
      <c r="A9" s="159"/>
      <c r="B9" s="159"/>
      <c r="C9" s="159"/>
      <c r="D9" s="159"/>
      <c r="E9" s="159"/>
      <c r="F9" s="159"/>
      <c r="G9" s="159"/>
      <c r="H9" s="159"/>
      <c r="I9" s="153"/>
      <c r="J9" s="153"/>
      <c r="K9" s="159"/>
      <c r="L9" s="158" t="s">
        <v>52</v>
      </c>
      <c r="M9" s="158" t="s">
        <v>31</v>
      </c>
      <c r="N9" s="158" t="s">
        <v>13</v>
      </c>
      <c r="O9" s="158" t="s">
        <v>32</v>
      </c>
      <c r="P9" s="158"/>
      <c r="Q9" s="158"/>
    </row>
    <row r="10" spans="1:20" ht="21.75" customHeight="1">
      <c r="A10" s="159"/>
      <c r="B10" s="159"/>
      <c r="C10" s="159"/>
      <c r="D10" s="159"/>
      <c r="E10" s="159"/>
      <c r="F10" s="159"/>
      <c r="G10" s="159"/>
      <c r="H10" s="159"/>
      <c r="I10" s="153"/>
      <c r="J10" s="153"/>
      <c r="K10" s="159"/>
      <c r="L10" s="158"/>
      <c r="M10" s="158"/>
      <c r="N10" s="158"/>
      <c r="O10" s="158"/>
      <c r="P10" s="158"/>
      <c r="Q10" s="158"/>
    </row>
    <row r="11" spans="1:20" ht="144.94999999999999" customHeight="1">
      <c r="A11" s="159"/>
      <c r="B11" s="159"/>
      <c r="C11" s="159"/>
      <c r="D11" s="159"/>
      <c r="E11" s="159"/>
      <c r="F11" s="159"/>
      <c r="G11" s="159"/>
      <c r="H11" s="159"/>
      <c r="I11" s="153"/>
      <c r="J11" s="153"/>
      <c r="K11" s="159"/>
      <c r="L11" s="158"/>
      <c r="M11" s="158"/>
      <c r="N11" s="158"/>
      <c r="O11" s="158"/>
      <c r="P11" s="158"/>
      <c r="Q11" s="158"/>
    </row>
    <row r="12" spans="1:20" ht="30" customHeight="1">
      <c r="A12" s="159"/>
      <c r="B12" s="159"/>
      <c r="C12" s="4" t="s">
        <v>121</v>
      </c>
      <c r="D12" s="4" t="s">
        <v>149</v>
      </c>
      <c r="E12" s="4" t="s">
        <v>121</v>
      </c>
      <c r="F12" s="4" t="s">
        <v>149</v>
      </c>
      <c r="G12" s="4" t="s">
        <v>121</v>
      </c>
      <c r="H12" s="4" t="s">
        <v>149</v>
      </c>
      <c r="I12" s="4" t="s">
        <v>121</v>
      </c>
      <c r="J12" s="4" t="s">
        <v>149</v>
      </c>
      <c r="K12" s="159"/>
      <c r="L12" s="158"/>
      <c r="M12" s="158"/>
      <c r="N12" s="158"/>
      <c r="O12" s="158"/>
      <c r="P12" s="158"/>
      <c r="Q12" s="158"/>
    </row>
    <row r="13" spans="1:20" ht="30" customHeight="1">
      <c r="A13" s="100">
        <v>1</v>
      </c>
      <c r="B13" s="100">
        <v>2</v>
      </c>
      <c r="C13" s="100">
        <v>3</v>
      </c>
      <c r="D13" s="100">
        <v>4</v>
      </c>
      <c r="E13" s="100">
        <v>5</v>
      </c>
      <c r="F13" s="100">
        <v>6</v>
      </c>
      <c r="G13" s="100">
        <v>7</v>
      </c>
      <c r="H13" s="100">
        <v>8</v>
      </c>
      <c r="I13" s="100">
        <v>9</v>
      </c>
      <c r="J13" s="100">
        <v>10</v>
      </c>
      <c r="K13" s="100">
        <v>11</v>
      </c>
      <c r="L13" s="100">
        <v>12</v>
      </c>
      <c r="M13" s="100">
        <v>13</v>
      </c>
      <c r="N13" s="100">
        <v>14</v>
      </c>
      <c r="O13" s="100">
        <v>15</v>
      </c>
      <c r="P13" s="100">
        <v>16</v>
      </c>
      <c r="Q13" s="100">
        <v>17</v>
      </c>
    </row>
    <row r="14" spans="1:20" ht="45" customHeight="1">
      <c r="A14" s="11">
        <v>1</v>
      </c>
      <c r="B14" s="113" t="s">
        <v>78</v>
      </c>
      <c r="C14" s="105">
        <f>E14+G14+I14</f>
        <v>6610</v>
      </c>
      <c r="D14" s="105">
        <f>F14+H14+J14</f>
        <v>11524</v>
      </c>
      <c r="E14" s="1">
        <v>523</v>
      </c>
      <c r="F14" s="105">
        <v>686</v>
      </c>
      <c r="G14" s="1">
        <v>5308</v>
      </c>
      <c r="H14" s="105">
        <v>10159</v>
      </c>
      <c r="I14" s="146">
        <v>779</v>
      </c>
      <c r="J14" s="105">
        <v>679</v>
      </c>
      <c r="K14" s="148">
        <v>11502</v>
      </c>
      <c r="L14" s="105">
        <v>2492</v>
      </c>
      <c r="M14" s="105">
        <v>8966</v>
      </c>
      <c r="N14" s="105">
        <v>43</v>
      </c>
      <c r="O14" s="115">
        <v>1</v>
      </c>
      <c r="P14" s="112">
        <v>57</v>
      </c>
      <c r="Q14" s="112">
        <v>1</v>
      </c>
    </row>
    <row r="15" spans="1:20" s="47" customFormat="1" ht="45" customHeight="1">
      <c r="A15" s="11">
        <v>2</v>
      </c>
      <c r="B15" s="113" t="s">
        <v>79</v>
      </c>
      <c r="C15" s="105">
        <f t="shared" ref="C15:D24" si="0">E15+G15+I15</f>
        <v>1810</v>
      </c>
      <c r="D15" s="105">
        <f t="shared" si="0"/>
        <v>3604</v>
      </c>
      <c r="E15" s="1">
        <v>90</v>
      </c>
      <c r="F15" s="105">
        <v>153</v>
      </c>
      <c r="G15" s="1">
        <v>1438</v>
      </c>
      <c r="H15" s="105">
        <v>2761</v>
      </c>
      <c r="I15" s="146">
        <v>282</v>
      </c>
      <c r="J15" s="105">
        <v>690</v>
      </c>
      <c r="K15" s="148">
        <v>3589</v>
      </c>
      <c r="L15" s="105">
        <v>1658</v>
      </c>
      <c r="M15" s="105">
        <v>1905</v>
      </c>
      <c r="N15" s="105">
        <v>26</v>
      </c>
      <c r="O15" s="115">
        <v>0</v>
      </c>
      <c r="P15" s="112">
        <v>8</v>
      </c>
      <c r="Q15" s="112">
        <v>0</v>
      </c>
      <c r="S15" s="147"/>
      <c r="T15" s="147"/>
    </row>
    <row r="16" spans="1:20" s="47" customFormat="1" ht="45" customHeight="1">
      <c r="A16" s="11">
        <v>3</v>
      </c>
      <c r="B16" s="113" t="s">
        <v>80</v>
      </c>
      <c r="C16" s="105">
        <f t="shared" si="0"/>
        <v>2176</v>
      </c>
      <c r="D16" s="105">
        <f t="shared" si="0"/>
        <v>966</v>
      </c>
      <c r="E16" s="1">
        <v>19</v>
      </c>
      <c r="F16" s="105">
        <v>49</v>
      </c>
      <c r="G16" s="1">
        <v>1688</v>
      </c>
      <c r="H16" s="105">
        <v>576</v>
      </c>
      <c r="I16" s="146">
        <v>469</v>
      </c>
      <c r="J16" s="105">
        <v>341</v>
      </c>
      <c r="K16" s="148">
        <v>965</v>
      </c>
      <c r="L16" s="105">
        <v>46</v>
      </c>
      <c r="M16" s="105">
        <v>903</v>
      </c>
      <c r="N16" s="105">
        <v>16</v>
      </c>
      <c r="O16" s="115">
        <v>0</v>
      </c>
      <c r="P16" s="112">
        <v>7</v>
      </c>
      <c r="Q16" s="112">
        <v>0</v>
      </c>
      <c r="S16" s="147"/>
      <c r="T16" s="147"/>
    </row>
    <row r="17" spans="1:20" s="47" customFormat="1" ht="45" customHeight="1">
      <c r="A17" s="11">
        <v>4</v>
      </c>
      <c r="B17" s="113" t="s">
        <v>81</v>
      </c>
      <c r="C17" s="105">
        <f t="shared" si="0"/>
        <v>166</v>
      </c>
      <c r="D17" s="105">
        <f t="shared" si="0"/>
        <v>21</v>
      </c>
      <c r="E17" s="1">
        <v>6</v>
      </c>
      <c r="F17" s="105">
        <v>4</v>
      </c>
      <c r="G17" s="1">
        <v>84</v>
      </c>
      <c r="H17" s="105">
        <v>12</v>
      </c>
      <c r="I17" s="146">
        <v>76</v>
      </c>
      <c r="J17" s="105">
        <v>5</v>
      </c>
      <c r="K17" s="148">
        <v>20</v>
      </c>
      <c r="L17" s="105">
        <v>1</v>
      </c>
      <c r="M17" s="105">
        <v>16</v>
      </c>
      <c r="N17" s="105">
        <v>3</v>
      </c>
      <c r="O17" s="115">
        <v>0</v>
      </c>
      <c r="P17" s="112">
        <v>0</v>
      </c>
      <c r="Q17" s="112">
        <v>0</v>
      </c>
      <c r="S17" s="147"/>
      <c r="T17" s="147"/>
    </row>
    <row r="18" spans="1:20" s="47" customFormat="1" ht="45" customHeight="1">
      <c r="A18" s="11">
        <v>5</v>
      </c>
      <c r="B18" s="113" t="s">
        <v>82</v>
      </c>
      <c r="C18" s="105">
        <f t="shared" si="0"/>
        <v>20</v>
      </c>
      <c r="D18" s="105">
        <f t="shared" si="0"/>
        <v>3</v>
      </c>
      <c r="E18" s="1">
        <v>2</v>
      </c>
      <c r="F18" s="105">
        <v>0</v>
      </c>
      <c r="G18" s="1">
        <v>12</v>
      </c>
      <c r="H18" s="105">
        <v>3</v>
      </c>
      <c r="I18" s="146">
        <v>6</v>
      </c>
      <c r="J18" s="105">
        <v>0</v>
      </c>
      <c r="K18" s="148">
        <v>3</v>
      </c>
      <c r="L18" s="105">
        <v>0</v>
      </c>
      <c r="M18" s="105">
        <v>3</v>
      </c>
      <c r="N18" s="105">
        <v>0</v>
      </c>
      <c r="O18" s="115">
        <v>0</v>
      </c>
      <c r="P18" s="112">
        <v>2</v>
      </c>
      <c r="Q18" s="112">
        <v>0</v>
      </c>
      <c r="S18" s="147"/>
      <c r="T18" s="147"/>
    </row>
    <row r="19" spans="1:20" s="47" customFormat="1" ht="45" customHeight="1">
      <c r="A19" s="11">
        <v>6</v>
      </c>
      <c r="B19" s="113" t="s">
        <v>83</v>
      </c>
      <c r="C19" s="105">
        <f t="shared" si="0"/>
        <v>237</v>
      </c>
      <c r="D19" s="105">
        <f t="shared" si="0"/>
        <v>287</v>
      </c>
      <c r="E19" s="1">
        <v>42</v>
      </c>
      <c r="F19" s="105">
        <v>54</v>
      </c>
      <c r="G19" s="1">
        <v>146</v>
      </c>
      <c r="H19" s="105">
        <v>189</v>
      </c>
      <c r="I19" s="146">
        <v>49</v>
      </c>
      <c r="J19" s="105">
        <v>44</v>
      </c>
      <c r="K19" s="148">
        <v>287</v>
      </c>
      <c r="L19" s="105">
        <v>13</v>
      </c>
      <c r="M19" s="105">
        <v>273</v>
      </c>
      <c r="N19" s="105">
        <v>1</v>
      </c>
      <c r="O19" s="115">
        <v>0</v>
      </c>
      <c r="P19" s="112">
        <v>4</v>
      </c>
      <c r="Q19" s="112">
        <v>0</v>
      </c>
      <c r="S19" s="147"/>
      <c r="T19" s="147"/>
    </row>
    <row r="20" spans="1:20" s="47" customFormat="1" ht="69.95" customHeight="1">
      <c r="A20" s="11">
        <v>7</v>
      </c>
      <c r="B20" s="113" t="s">
        <v>84</v>
      </c>
      <c r="C20" s="105">
        <f t="shared" si="0"/>
        <v>43</v>
      </c>
      <c r="D20" s="105">
        <f t="shared" si="0"/>
        <v>86</v>
      </c>
      <c r="E20" s="1">
        <v>7</v>
      </c>
      <c r="F20" s="105">
        <v>13</v>
      </c>
      <c r="G20" s="1">
        <v>21</v>
      </c>
      <c r="H20" s="105">
        <v>56</v>
      </c>
      <c r="I20" s="146">
        <v>15</v>
      </c>
      <c r="J20" s="105">
        <v>17</v>
      </c>
      <c r="K20" s="148">
        <v>86</v>
      </c>
      <c r="L20" s="105">
        <v>0</v>
      </c>
      <c r="M20" s="105">
        <v>76</v>
      </c>
      <c r="N20" s="105">
        <v>8</v>
      </c>
      <c r="O20" s="115">
        <v>2</v>
      </c>
      <c r="P20" s="112">
        <v>1</v>
      </c>
      <c r="Q20" s="112">
        <v>0</v>
      </c>
      <c r="S20" s="147"/>
      <c r="T20" s="147"/>
    </row>
    <row r="21" spans="1:20" s="47" customFormat="1" ht="45" customHeight="1">
      <c r="A21" s="11">
        <v>8</v>
      </c>
      <c r="B21" s="113" t="s">
        <v>85</v>
      </c>
      <c r="C21" s="105">
        <f t="shared" si="0"/>
        <v>1495</v>
      </c>
      <c r="D21" s="105">
        <f t="shared" si="0"/>
        <v>367</v>
      </c>
      <c r="E21" s="1">
        <v>58</v>
      </c>
      <c r="F21" s="105">
        <v>49</v>
      </c>
      <c r="G21" s="1">
        <v>1204</v>
      </c>
      <c r="H21" s="105">
        <v>245</v>
      </c>
      <c r="I21" s="146">
        <v>233</v>
      </c>
      <c r="J21" s="105">
        <v>73</v>
      </c>
      <c r="K21" s="148">
        <v>362</v>
      </c>
      <c r="L21" s="105">
        <v>29</v>
      </c>
      <c r="M21" s="105">
        <v>258</v>
      </c>
      <c r="N21" s="105">
        <v>75</v>
      </c>
      <c r="O21" s="115">
        <v>0</v>
      </c>
      <c r="P21" s="112">
        <v>5</v>
      </c>
      <c r="Q21" s="112">
        <v>0</v>
      </c>
      <c r="S21" s="147"/>
      <c r="T21" s="147"/>
    </row>
    <row r="22" spans="1:20" s="47" customFormat="1" ht="69.95" customHeight="1">
      <c r="A22" s="11">
        <v>9</v>
      </c>
      <c r="B22" s="113" t="s">
        <v>86</v>
      </c>
      <c r="C22" s="105">
        <f t="shared" si="0"/>
        <v>234</v>
      </c>
      <c r="D22" s="105">
        <f t="shared" si="0"/>
        <v>75</v>
      </c>
      <c r="E22" s="1">
        <v>29</v>
      </c>
      <c r="F22" s="105">
        <v>14</v>
      </c>
      <c r="G22" s="1">
        <v>102</v>
      </c>
      <c r="H22" s="105">
        <v>51</v>
      </c>
      <c r="I22" s="146">
        <v>103</v>
      </c>
      <c r="J22" s="105">
        <v>10</v>
      </c>
      <c r="K22" s="148">
        <v>72</v>
      </c>
      <c r="L22" s="105">
        <v>13</v>
      </c>
      <c r="M22" s="105">
        <v>47</v>
      </c>
      <c r="N22" s="105">
        <v>12</v>
      </c>
      <c r="O22" s="115">
        <v>0</v>
      </c>
      <c r="P22" s="112">
        <v>0</v>
      </c>
      <c r="Q22" s="112">
        <v>0</v>
      </c>
      <c r="S22" s="147"/>
      <c r="T22" s="147"/>
    </row>
    <row r="23" spans="1:20" s="47" customFormat="1" ht="69.95" customHeight="1">
      <c r="A23" s="11">
        <v>10</v>
      </c>
      <c r="B23" s="114" t="s">
        <v>87</v>
      </c>
      <c r="C23" s="105">
        <f t="shared" si="0"/>
        <v>93</v>
      </c>
      <c r="D23" s="105">
        <f t="shared" si="0"/>
        <v>734</v>
      </c>
      <c r="E23" s="1">
        <v>16</v>
      </c>
      <c r="F23" s="105">
        <v>126</v>
      </c>
      <c r="G23" s="1">
        <v>67</v>
      </c>
      <c r="H23" s="105">
        <v>526</v>
      </c>
      <c r="I23" s="146">
        <v>10</v>
      </c>
      <c r="J23" s="105">
        <v>82</v>
      </c>
      <c r="K23" s="148">
        <v>703</v>
      </c>
      <c r="L23" s="105">
        <v>64</v>
      </c>
      <c r="M23" s="105">
        <v>557</v>
      </c>
      <c r="N23" s="105">
        <v>81</v>
      </c>
      <c r="O23" s="115">
        <v>1</v>
      </c>
      <c r="P23" s="112">
        <v>5</v>
      </c>
      <c r="Q23" s="112">
        <v>0</v>
      </c>
      <c r="S23" s="147"/>
      <c r="T23" s="147"/>
    </row>
    <row r="24" spans="1:20" s="47" customFormat="1" ht="90" customHeight="1">
      <c r="A24" s="11">
        <v>11</v>
      </c>
      <c r="B24" s="113" t="s">
        <v>88</v>
      </c>
      <c r="C24" s="105">
        <f t="shared" si="0"/>
        <v>6074</v>
      </c>
      <c r="D24" s="105">
        <f t="shared" si="0"/>
        <v>8333</v>
      </c>
      <c r="E24" s="1">
        <v>381</v>
      </c>
      <c r="F24" s="105">
        <v>607</v>
      </c>
      <c r="G24" s="1">
        <v>3635</v>
      </c>
      <c r="H24" s="105">
        <v>6800</v>
      </c>
      <c r="I24" s="146">
        <v>2058</v>
      </c>
      <c r="J24" s="105">
        <v>926</v>
      </c>
      <c r="K24" s="148">
        <v>8206</v>
      </c>
      <c r="L24" s="105">
        <v>2801</v>
      </c>
      <c r="M24" s="105">
        <v>4150</v>
      </c>
      <c r="N24" s="105">
        <v>95</v>
      </c>
      <c r="O24" s="115">
        <v>1160</v>
      </c>
      <c r="P24" s="112">
        <v>36</v>
      </c>
      <c r="Q24" s="112">
        <v>0</v>
      </c>
      <c r="S24" s="147"/>
      <c r="T24" s="147"/>
    </row>
    <row r="25" spans="1:20" s="117" customFormat="1" ht="50.1" customHeight="1">
      <c r="A25" s="13"/>
      <c r="B25" s="14" t="s">
        <v>127</v>
      </c>
      <c r="C25" s="116">
        <f>SUM(C14:C24)</f>
        <v>18958</v>
      </c>
      <c r="D25" s="116">
        <f t="shared" ref="D25:Q25" si="1">SUM(D14:D24)</f>
        <v>26000</v>
      </c>
      <c r="E25" s="116">
        <f t="shared" si="1"/>
        <v>1173</v>
      </c>
      <c r="F25" s="116">
        <f t="shared" si="1"/>
        <v>1755</v>
      </c>
      <c r="G25" s="116">
        <f t="shared" si="1"/>
        <v>13705</v>
      </c>
      <c r="H25" s="116">
        <f t="shared" si="1"/>
        <v>21378</v>
      </c>
      <c r="I25" s="116">
        <f t="shared" si="1"/>
        <v>4080</v>
      </c>
      <c r="J25" s="116">
        <f t="shared" si="1"/>
        <v>2867</v>
      </c>
      <c r="K25" s="149">
        <f t="shared" si="1"/>
        <v>25795</v>
      </c>
      <c r="L25" s="116">
        <f t="shared" si="1"/>
        <v>7117</v>
      </c>
      <c r="M25" s="116">
        <f t="shared" si="1"/>
        <v>17154</v>
      </c>
      <c r="N25" s="116">
        <f t="shared" si="1"/>
        <v>360</v>
      </c>
      <c r="O25" s="116">
        <f t="shared" si="1"/>
        <v>1164</v>
      </c>
      <c r="P25" s="116">
        <f t="shared" si="1"/>
        <v>125</v>
      </c>
      <c r="Q25" s="116">
        <f t="shared" si="1"/>
        <v>1</v>
      </c>
      <c r="S25" s="147"/>
      <c r="T25" s="147"/>
    </row>
    <row r="27" spans="1:20">
      <c r="B27" s="110"/>
      <c r="C27" s="110"/>
    </row>
    <row r="28" spans="1:20">
      <c r="B28" s="110"/>
      <c r="C28" s="110"/>
    </row>
    <row r="29" spans="1:20">
      <c r="B29" s="110"/>
      <c r="C29" s="110"/>
    </row>
    <row r="30" spans="1:20">
      <c r="B30" s="110"/>
      <c r="C30" s="110"/>
    </row>
    <row r="31" spans="1:20">
      <c r="B31" s="110"/>
      <c r="C31" s="110"/>
    </row>
    <row r="32" spans="1:20">
      <c r="B32" s="110"/>
      <c r="C32" s="110"/>
    </row>
    <row r="33" spans="2:3">
      <c r="B33" s="110"/>
      <c r="C33" s="110"/>
    </row>
    <row r="34" spans="2:3">
      <c r="B34" s="110"/>
      <c r="C34" s="110"/>
    </row>
    <row r="35" spans="2:3">
      <c r="B35" s="110"/>
      <c r="C35" s="110"/>
    </row>
    <row r="36" spans="2:3">
      <c r="B36" s="110"/>
      <c r="C36" s="110"/>
    </row>
    <row r="37" spans="2:3">
      <c r="B37" s="110"/>
      <c r="C37" s="110"/>
    </row>
    <row r="38" spans="2:3">
      <c r="B38" s="110"/>
      <c r="C38" s="110"/>
    </row>
    <row r="39" spans="2:3">
      <c r="B39" s="110"/>
      <c r="C39" s="110"/>
    </row>
    <row r="40" spans="2:3">
      <c r="B40" s="110"/>
      <c r="C40" s="110"/>
    </row>
    <row r="41" spans="2:3">
      <c r="B41" s="110"/>
      <c r="C41" s="110"/>
    </row>
    <row r="42" spans="2:3">
      <c r="B42" s="110"/>
      <c r="C42" s="110"/>
    </row>
    <row r="43" spans="2:3">
      <c r="B43" s="110"/>
      <c r="C43" s="110"/>
    </row>
    <row r="44" spans="2:3">
      <c r="B44" s="110"/>
      <c r="C44" s="110"/>
    </row>
    <row r="45" spans="2:3">
      <c r="B45" s="110"/>
      <c r="C45" s="110"/>
    </row>
    <row r="46" spans="2:3">
      <c r="B46" s="110"/>
      <c r="C46" s="110"/>
    </row>
    <row r="47" spans="2:3">
      <c r="B47" s="110"/>
      <c r="C47" s="110"/>
    </row>
    <row r="48" spans="2:3">
      <c r="B48" s="110"/>
      <c r="C48" s="110"/>
    </row>
    <row r="49" spans="2:3">
      <c r="B49" s="111"/>
      <c r="C49" s="111"/>
    </row>
  </sheetData>
  <mergeCells count="19">
    <mergeCell ref="Q8:Q12"/>
    <mergeCell ref="G8:H11"/>
    <mergeCell ref="E8:F11"/>
    <mergeCell ref="O9:O12"/>
    <mergeCell ref="P8:P12"/>
    <mergeCell ref="I8:J11"/>
    <mergeCell ref="E7:J7"/>
    <mergeCell ref="A3:Q3"/>
    <mergeCell ref="A4:Q4"/>
    <mergeCell ref="A6:A12"/>
    <mergeCell ref="E6:Q6"/>
    <mergeCell ref="L8:O8"/>
    <mergeCell ref="N9:N12"/>
    <mergeCell ref="B6:B12"/>
    <mergeCell ref="K8:K12"/>
    <mergeCell ref="M9:M12"/>
    <mergeCell ref="L9:L12"/>
    <mergeCell ref="C6:D11"/>
    <mergeCell ref="K7:Q7"/>
  </mergeCells>
  <printOptions horizontalCentered="1" verticalCentered="1"/>
  <pageMargins left="0.19685039370078741" right="0.19685039370078741" top="0.59055118110236227" bottom="0.74803149606299213" header="0.31496062992125984" footer="0.31496062992125984"/>
  <pageSetup paperSize="9" scale="42" orientation="landscape" r:id="rId1"/>
  <ignoredErrors>
    <ignoredError sqref="C25:Q25 C24: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50" zoomScaleNormal="50" workbookViewId="0">
      <selection activeCell="B6" sqref="B6:B12"/>
    </sheetView>
  </sheetViews>
  <sheetFormatPr defaultRowHeight="23.25"/>
  <cols>
    <col min="1" max="1" width="7.42578125" style="65" customWidth="1"/>
    <col min="2" max="2" width="81.7109375" style="65" customWidth="1"/>
    <col min="3" max="4" width="18.7109375" style="65" customWidth="1"/>
    <col min="5" max="6" width="14.7109375" style="65" customWidth="1"/>
    <col min="7" max="8" width="15.7109375" style="65" customWidth="1"/>
    <col min="9" max="10" width="14.7109375" style="65" customWidth="1"/>
    <col min="11" max="11" width="25.7109375" style="65" customWidth="1"/>
    <col min="12" max="17" width="15.7109375" style="65" customWidth="1"/>
    <col min="18" max="16384" width="9.140625" style="65"/>
  </cols>
  <sheetData>
    <row r="1" spans="1:17" ht="35.1" customHeight="1">
      <c r="Q1" s="138"/>
    </row>
    <row r="2" spans="1:17" ht="35.1" customHeight="1">
      <c r="B2" s="64"/>
      <c r="Q2" s="137"/>
    </row>
    <row r="3" spans="1:17" ht="35.1" customHeight="1">
      <c r="A3" s="160" t="s">
        <v>137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35.1" customHeight="1">
      <c r="A4" s="160" t="s">
        <v>185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35.1" customHeight="1">
      <c r="A5" s="8"/>
      <c r="B5" s="8"/>
      <c r="C5" s="8"/>
      <c r="D5" s="8"/>
      <c r="E5" s="8"/>
      <c r="F5" s="8"/>
      <c r="G5" s="139"/>
      <c r="H5" s="139"/>
      <c r="I5" s="139"/>
      <c r="J5" s="8"/>
      <c r="K5" s="8"/>
      <c r="P5" s="135"/>
      <c r="Q5" s="135"/>
    </row>
    <row r="6" spans="1:17" ht="33" customHeight="1">
      <c r="A6" s="159" t="s">
        <v>0</v>
      </c>
      <c r="B6" s="159" t="s">
        <v>135</v>
      </c>
      <c r="C6" s="159" t="s">
        <v>122</v>
      </c>
      <c r="D6" s="159"/>
      <c r="E6" s="159" t="s">
        <v>123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58.9" customHeight="1">
      <c r="A7" s="159"/>
      <c r="B7" s="159"/>
      <c r="C7" s="159"/>
      <c r="D7" s="159"/>
      <c r="E7" s="159" t="s">
        <v>124</v>
      </c>
      <c r="F7" s="159"/>
      <c r="G7" s="159"/>
      <c r="H7" s="159"/>
      <c r="I7" s="159"/>
      <c r="J7" s="159"/>
      <c r="K7" s="159" t="s">
        <v>151</v>
      </c>
      <c r="L7" s="159"/>
      <c r="M7" s="159"/>
      <c r="N7" s="159"/>
      <c r="O7" s="159"/>
      <c r="P7" s="159"/>
      <c r="Q7" s="159"/>
    </row>
    <row r="8" spans="1:17" ht="39.950000000000003" customHeight="1">
      <c r="A8" s="159"/>
      <c r="B8" s="159"/>
      <c r="C8" s="159"/>
      <c r="D8" s="159"/>
      <c r="E8" s="159" t="s">
        <v>134</v>
      </c>
      <c r="F8" s="159"/>
      <c r="G8" s="159" t="s">
        <v>148</v>
      </c>
      <c r="H8" s="159"/>
      <c r="I8" s="153" t="s">
        <v>188</v>
      </c>
      <c r="J8" s="153"/>
      <c r="K8" s="159" t="s">
        <v>136</v>
      </c>
      <c r="L8" s="159" t="s">
        <v>125</v>
      </c>
      <c r="M8" s="159"/>
      <c r="N8" s="159"/>
      <c r="O8" s="159"/>
      <c r="P8" s="158" t="s">
        <v>132</v>
      </c>
      <c r="Q8" s="158" t="s">
        <v>133</v>
      </c>
    </row>
    <row r="9" spans="1:17" ht="39.950000000000003" customHeight="1">
      <c r="A9" s="159"/>
      <c r="B9" s="159"/>
      <c r="C9" s="159"/>
      <c r="D9" s="159"/>
      <c r="E9" s="159"/>
      <c r="F9" s="159"/>
      <c r="G9" s="159"/>
      <c r="H9" s="159"/>
      <c r="I9" s="153"/>
      <c r="J9" s="153"/>
      <c r="K9" s="159"/>
      <c r="L9" s="158" t="s">
        <v>131</v>
      </c>
      <c r="M9" s="158" t="s">
        <v>184</v>
      </c>
      <c r="N9" s="158" t="s">
        <v>128</v>
      </c>
      <c r="O9" s="158" t="s">
        <v>129</v>
      </c>
      <c r="P9" s="158"/>
      <c r="Q9" s="158"/>
    </row>
    <row r="10" spans="1:17" ht="39.950000000000003" customHeight="1">
      <c r="A10" s="159"/>
      <c r="B10" s="159"/>
      <c r="C10" s="159"/>
      <c r="D10" s="159"/>
      <c r="E10" s="159"/>
      <c r="F10" s="159"/>
      <c r="G10" s="159"/>
      <c r="H10" s="159"/>
      <c r="I10" s="153"/>
      <c r="J10" s="153"/>
      <c r="K10" s="159"/>
      <c r="L10" s="158"/>
      <c r="M10" s="158"/>
      <c r="N10" s="158"/>
      <c r="O10" s="158"/>
      <c r="P10" s="158"/>
      <c r="Q10" s="158"/>
    </row>
    <row r="11" spans="1:17" ht="180" customHeight="1">
      <c r="A11" s="159"/>
      <c r="B11" s="159"/>
      <c r="C11" s="159"/>
      <c r="D11" s="159"/>
      <c r="E11" s="159"/>
      <c r="F11" s="159"/>
      <c r="G11" s="159"/>
      <c r="H11" s="159"/>
      <c r="I11" s="153"/>
      <c r="J11" s="153"/>
      <c r="K11" s="159"/>
      <c r="L11" s="158"/>
      <c r="M11" s="158"/>
      <c r="N11" s="158"/>
      <c r="O11" s="158"/>
      <c r="P11" s="158"/>
      <c r="Q11" s="158"/>
    </row>
    <row r="12" spans="1:17" ht="30" customHeight="1">
      <c r="A12" s="159"/>
      <c r="B12" s="159"/>
      <c r="C12" s="4" t="s">
        <v>120</v>
      </c>
      <c r="D12" s="4" t="s">
        <v>150</v>
      </c>
      <c r="E12" s="4" t="s">
        <v>120</v>
      </c>
      <c r="F12" s="4" t="s">
        <v>150</v>
      </c>
      <c r="G12" s="4" t="s">
        <v>120</v>
      </c>
      <c r="H12" s="4" t="s">
        <v>150</v>
      </c>
      <c r="I12" s="4" t="s">
        <v>120</v>
      </c>
      <c r="J12" s="4" t="s">
        <v>150</v>
      </c>
      <c r="K12" s="159"/>
      <c r="L12" s="158"/>
      <c r="M12" s="158"/>
      <c r="N12" s="158"/>
      <c r="O12" s="158"/>
      <c r="P12" s="158"/>
      <c r="Q12" s="158"/>
    </row>
    <row r="13" spans="1:17" ht="30" customHeight="1">
      <c r="A13" s="136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6">
        <v>8</v>
      </c>
      <c r="I13" s="136">
        <v>9</v>
      </c>
      <c r="J13" s="136">
        <v>10</v>
      </c>
      <c r="K13" s="136">
        <v>11</v>
      </c>
      <c r="L13" s="136">
        <v>12</v>
      </c>
      <c r="M13" s="136">
        <v>13</v>
      </c>
      <c r="N13" s="136">
        <v>14</v>
      </c>
      <c r="O13" s="136">
        <v>15</v>
      </c>
      <c r="P13" s="136">
        <v>16</v>
      </c>
      <c r="Q13" s="136">
        <v>17</v>
      </c>
    </row>
    <row r="14" spans="1:17" ht="45" customHeight="1">
      <c r="A14" s="11">
        <v>1</v>
      </c>
      <c r="B14" s="113" t="s">
        <v>147</v>
      </c>
      <c r="C14" s="105">
        <f>E14+G14+I14</f>
        <v>6610</v>
      </c>
      <c r="D14" s="105">
        <f>F14+H14+J14</f>
        <v>11524</v>
      </c>
      <c r="E14" s="1">
        <f>'Ўзбек тилида'!E14</f>
        <v>523</v>
      </c>
      <c r="F14" s="1">
        <f>'Ўзбек тилида'!F14</f>
        <v>686</v>
      </c>
      <c r="G14" s="1">
        <f>'Ўзбек тилида'!G14</f>
        <v>5308</v>
      </c>
      <c r="H14" s="1">
        <f>'Ўзбек тилида'!H14</f>
        <v>10159</v>
      </c>
      <c r="I14" s="1">
        <f>'Ўзбек тилида'!I14</f>
        <v>779</v>
      </c>
      <c r="J14" s="1">
        <f>'Ўзбек тилида'!J14</f>
        <v>679</v>
      </c>
      <c r="K14" s="105">
        <f>L14+M14+N14+O14</f>
        <v>11502</v>
      </c>
      <c r="L14" s="105">
        <f>'Ўзбек тилида'!L14</f>
        <v>2492</v>
      </c>
      <c r="M14" s="105">
        <f>'Ўзбек тилида'!M14</f>
        <v>8966</v>
      </c>
      <c r="N14" s="105">
        <f>'Ўзбек тилида'!N14</f>
        <v>43</v>
      </c>
      <c r="O14" s="105">
        <f>'Ўзбек тилида'!O14</f>
        <v>1</v>
      </c>
      <c r="P14" s="105">
        <f>'Ўзбек тилида'!P14</f>
        <v>57</v>
      </c>
      <c r="Q14" s="105">
        <f>'Ўзбек тилида'!Q14</f>
        <v>1</v>
      </c>
    </row>
    <row r="15" spans="1:17" s="47" customFormat="1" ht="45" customHeight="1">
      <c r="A15" s="11">
        <v>2</v>
      </c>
      <c r="B15" s="113" t="s">
        <v>146</v>
      </c>
      <c r="C15" s="105">
        <f t="shared" ref="C15:D24" si="0">E15+G15+I15</f>
        <v>1810</v>
      </c>
      <c r="D15" s="105">
        <f t="shared" si="0"/>
        <v>3604</v>
      </c>
      <c r="E15" s="1">
        <f>'Ўзбек тилида'!E15</f>
        <v>90</v>
      </c>
      <c r="F15" s="1">
        <f>'Ўзбек тилида'!F15</f>
        <v>153</v>
      </c>
      <c r="G15" s="1">
        <f>'Ўзбек тилида'!G15</f>
        <v>1438</v>
      </c>
      <c r="H15" s="1">
        <f>'Ўзбек тилида'!H15</f>
        <v>2761</v>
      </c>
      <c r="I15" s="1">
        <f>'Ўзбек тилида'!I15</f>
        <v>282</v>
      </c>
      <c r="J15" s="1">
        <f>'Ўзбек тилида'!J15</f>
        <v>690</v>
      </c>
      <c r="K15" s="105">
        <f t="shared" ref="K15:K24" si="1">L15+M15+N15+O15</f>
        <v>3589</v>
      </c>
      <c r="L15" s="105">
        <f>'Ўзбек тилида'!L15</f>
        <v>1658</v>
      </c>
      <c r="M15" s="105">
        <f>'Ўзбек тилида'!M15</f>
        <v>1905</v>
      </c>
      <c r="N15" s="105">
        <f>'Ўзбек тилида'!N15</f>
        <v>26</v>
      </c>
      <c r="O15" s="105">
        <f>'Ўзбек тилида'!O15</f>
        <v>0</v>
      </c>
      <c r="P15" s="105">
        <f>'Ўзбек тилида'!P15</f>
        <v>8</v>
      </c>
      <c r="Q15" s="105">
        <f>'Ўзбек тилида'!Q15</f>
        <v>0</v>
      </c>
    </row>
    <row r="16" spans="1:17" s="47" customFormat="1" ht="45" customHeight="1">
      <c r="A16" s="11">
        <v>3</v>
      </c>
      <c r="B16" s="113" t="s">
        <v>145</v>
      </c>
      <c r="C16" s="105">
        <f t="shared" si="0"/>
        <v>2176</v>
      </c>
      <c r="D16" s="105">
        <f t="shared" si="0"/>
        <v>966</v>
      </c>
      <c r="E16" s="1">
        <f>'Ўзбек тилида'!E16</f>
        <v>19</v>
      </c>
      <c r="F16" s="1">
        <f>'Ўзбек тилида'!F16</f>
        <v>49</v>
      </c>
      <c r="G16" s="1">
        <f>'Ўзбек тилида'!G16</f>
        <v>1688</v>
      </c>
      <c r="H16" s="1">
        <f>'Ўзбек тилида'!H16</f>
        <v>576</v>
      </c>
      <c r="I16" s="1">
        <f>'Ўзбек тилида'!I16</f>
        <v>469</v>
      </c>
      <c r="J16" s="1">
        <f>'Ўзбек тилида'!J16</f>
        <v>341</v>
      </c>
      <c r="K16" s="105">
        <f t="shared" si="1"/>
        <v>965</v>
      </c>
      <c r="L16" s="105">
        <f>'Ўзбек тилида'!L16</f>
        <v>46</v>
      </c>
      <c r="M16" s="105">
        <f>'Ўзбек тилида'!M16</f>
        <v>903</v>
      </c>
      <c r="N16" s="105">
        <f>'Ўзбек тилида'!N16</f>
        <v>16</v>
      </c>
      <c r="O16" s="105">
        <f>'Ўзбек тилида'!O16</f>
        <v>0</v>
      </c>
      <c r="P16" s="105">
        <f>'Ўзбек тилида'!P16</f>
        <v>7</v>
      </c>
      <c r="Q16" s="105">
        <f>'Ўзбек тилида'!Q16</f>
        <v>0</v>
      </c>
    </row>
    <row r="17" spans="1:17" s="47" customFormat="1" ht="45" customHeight="1">
      <c r="A17" s="11">
        <v>4</v>
      </c>
      <c r="B17" s="113" t="s">
        <v>144</v>
      </c>
      <c r="C17" s="105">
        <f t="shared" si="0"/>
        <v>166</v>
      </c>
      <c r="D17" s="105">
        <f t="shared" si="0"/>
        <v>21</v>
      </c>
      <c r="E17" s="1">
        <f>'Ўзбек тилида'!E17</f>
        <v>6</v>
      </c>
      <c r="F17" s="1">
        <f>'Ўзбек тилида'!F17</f>
        <v>4</v>
      </c>
      <c r="G17" s="1">
        <f>'Ўзбек тилида'!G17</f>
        <v>84</v>
      </c>
      <c r="H17" s="1">
        <f>'Ўзбек тилида'!H17</f>
        <v>12</v>
      </c>
      <c r="I17" s="1">
        <f>'Ўзбек тилида'!I17</f>
        <v>76</v>
      </c>
      <c r="J17" s="1">
        <f>'Ўзбек тилида'!J17</f>
        <v>5</v>
      </c>
      <c r="K17" s="105">
        <f t="shared" si="1"/>
        <v>20</v>
      </c>
      <c r="L17" s="105">
        <f>'Ўзбек тилида'!L17</f>
        <v>1</v>
      </c>
      <c r="M17" s="105">
        <f>'Ўзбек тилида'!M17</f>
        <v>16</v>
      </c>
      <c r="N17" s="105">
        <f>'Ўзбек тилида'!N17</f>
        <v>3</v>
      </c>
      <c r="O17" s="105">
        <f>'Ўзбек тилида'!O17</f>
        <v>0</v>
      </c>
      <c r="P17" s="105">
        <f>'Ўзбек тилида'!P17</f>
        <v>0</v>
      </c>
      <c r="Q17" s="105">
        <f>'Ўзбек тилида'!Q17</f>
        <v>0</v>
      </c>
    </row>
    <row r="18" spans="1:17" s="47" customFormat="1" ht="45" customHeight="1">
      <c r="A18" s="11">
        <v>5</v>
      </c>
      <c r="B18" s="113" t="s">
        <v>143</v>
      </c>
      <c r="C18" s="105">
        <f t="shared" si="0"/>
        <v>20</v>
      </c>
      <c r="D18" s="105">
        <f t="shared" si="0"/>
        <v>3</v>
      </c>
      <c r="E18" s="1">
        <f>'Ўзбек тилида'!E18</f>
        <v>2</v>
      </c>
      <c r="F18" s="1">
        <f>'Ўзбек тилида'!F18</f>
        <v>0</v>
      </c>
      <c r="G18" s="1">
        <f>'Ўзбек тилида'!G18</f>
        <v>12</v>
      </c>
      <c r="H18" s="1">
        <f>'Ўзбек тилида'!H18</f>
        <v>3</v>
      </c>
      <c r="I18" s="1">
        <f>'Ўзбек тилида'!I18</f>
        <v>6</v>
      </c>
      <c r="J18" s="1">
        <f>'Ўзбек тилида'!J18</f>
        <v>0</v>
      </c>
      <c r="K18" s="105">
        <f t="shared" si="1"/>
        <v>3</v>
      </c>
      <c r="L18" s="105">
        <f>'Ўзбек тилида'!L18</f>
        <v>0</v>
      </c>
      <c r="M18" s="105">
        <f>'Ўзбек тилида'!M18</f>
        <v>3</v>
      </c>
      <c r="N18" s="105">
        <f>'Ўзбек тилида'!N18</f>
        <v>0</v>
      </c>
      <c r="O18" s="105">
        <f>'Ўзбек тилида'!O18</f>
        <v>0</v>
      </c>
      <c r="P18" s="105">
        <f>'Ўзбек тилида'!P18</f>
        <v>2</v>
      </c>
      <c r="Q18" s="105">
        <f>'Ўзбек тилида'!Q18</f>
        <v>0</v>
      </c>
    </row>
    <row r="19" spans="1:17" s="47" customFormat="1" ht="45" customHeight="1">
      <c r="A19" s="11">
        <v>6</v>
      </c>
      <c r="B19" s="113" t="s">
        <v>142</v>
      </c>
      <c r="C19" s="105">
        <f t="shared" si="0"/>
        <v>237</v>
      </c>
      <c r="D19" s="105">
        <f t="shared" si="0"/>
        <v>287</v>
      </c>
      <c r="E19" s="1">
        <f>'Ўзбек тилида'!E19</f>
        <v>42</v>
      </c>
      <c r="F19" s="1">
        <f>'Ўзбек тилида'!F19</f>
        <v>54</v>
      </c>
      <c r="G19" s="1">
        <f>'Ўзбек тилида'!G19</f>
        <v>146</v>
      </c>
      <c r="H19" s="1">
        <f>'Ўзбек тилида'!H19</f>
        <v>189</v>
      </c>
      <c r="I19" s="1">
        <f>'Ўзбек тилида'!I19</f>
        <v>49</v>
      </c>
      <c r="J19" s="1">
        <f>'Ўзбек тилида'!J19</f>
        <v>44</v>
      </c>
      <c r="K19" s="105">
        <f t="shared" si="1"/>
        <v>287</v>
      </c>
      <c r="L19" s="105">
        <f>'Ўзбек тилида'!L19</f>
        <v>13</v>
      </c>
      <c r="M19" s="105">
        <f>'Ўзбек тилида'!M19</f>
        <v>273</v>
      </c>
      <c r="N19" s="105">
        <f>'Ўзбек тилида'!N19</f>
        <v>1</v>
      </c>
      <c r="O19" s="105">
        <f>'Ўзбек тилида'!O19</f>
        <v>0</v>
      </c>
      <c r="P19" s="105">
        <f>'Ўзбек тилида'!P19</f>
        <v>4</v>
      </c>
      <c r="Q19" s="105">
        <f>'Ўзбек тилида'!Q19</f>
        <v>0</v>
      </c>
    </row>
    <row r="20" spans="1:17" s="47" customFormat="1" ht="69.95" customHeight="1">
      <c r="A20" s="11">
        <v>7</v>
      </c>
      <c r="B20" s="113" t="s">
        <v>141</v>
      </c>
      <c r="C20" s="105">
        <f t="shared" si="0"/>
        <v>43</v>
      </c>
      <c r="D20" s="105">
        <f t="shared" si="0"/>
        <v>86</v>
      </c>
      <c r="E20" s="1">
        <f>'Ўзбек тилида'!E20</f>
        <v>7</v>
      </c>
      <c r="F20" s="1">
        <f>'Ўзбек тилида'!F20</f>
        <v>13</v>
      </c>
      <c r="G20" s="1">
        <f>'Ўзбек тилида'!G20</f>
        <v>21</v>
      </c>
      <c r="H20" s="1">
        <f>'Ўзбек тилида'!H20</f>
        <v>56</v>
      </c>
      <c r="I20" s="1">
        <f>'Ўзбек тилида'!I20</f>
        <v>15</v>
      </c>
      <c r="J20" s="1">
        <f>'Ўзбек тилида'!J20</f>
        <v>17</v>
      </c>
      <c r="K20" s="105">
        <f t="shared" si="1"/>
        <v>86</v>
      </c>
      <c r="L20" s="105">
        <f>'Ўзбек тилида'!L20</f>
        <v>0</v>
      </c>
      <c r="M20" s="105">
        <f>'Ўзбек тилида'!M20</f>
        <v>76</v>
      </c>
      <c r="N20" s="105">
        <f>'Ўзбек тилида'!N20</f>
        <v>8</v>
      </c>
      <c r="O20" s="105">
        <f>'Ўзбек тилида'!O20</f>
        <v>2</v>
      </c>
      <c r="P20" s="105">
        <f>'Ўзбек тилида'!P20</f>
        <v>1</v>
      </c>
      <c r="Q20" s="105">
        <f>'Ўзбек тилида'!Q20</f>
        <v>0</v>
      </c>
    </row>
    <row r="21" spans="1:17" s="47" customFormat="1" ht="45" customHeight="1">
      <c r="A21" s="11">
        <v>8</v>
      </c>
      <c r="B21" s="113" t="s">
        <v>140</v>
      </c>
      <c r="C21" s="105">
        <f t="shared" si="0"/>
        <v>1495</v>
      </c>
      <c r="D21" s="105">
        <f t="shared" si="0"/>
        <v>367</v>
      </c>
      <c r="E21" s="1">
        <f>'Ўзбек тилида'!E21</f>
        <v>58</v>
      </c>
      <c r="F21" s="1">
        <f>'Ўзбек тилида'!F21</f>
        <v>49</v>
      </c>
      <c r="G21" s="1">
        <f>'Ўзбек тилида'!G21</f>
        <v>1204</v>
      </c>
      <c r="H21" s="1">
        <f>'Ўзбек тилида'!H21</f>
        <v>245</v>
      </c>
      <c r="I21" s="1">
        <f>'Ўзбек тилида'!I21</f>
        <v>233</v>
      </c>
      <c r="J21" s="1">
        <f>'Ўзбек тилида'!J21</f>
        <v>73</v>
      </c>
      <c r="K21" s="105">
        <f t="shared" si="1"/>
        <v>362</v>
      </c>
      <c r="L21" s="105">
        <f>'Ўзбек тилида'!L21</f>
        <v>29</v>
      </c>
      <c r="M21" s="105">
        <f>'Ўзбек тилида'!M21</f>
        <v>258</v>
      </c>
      <c r="N21" s="105">
        <f>'Ўзбек тилида'!N21</f>
        <v>75</v>
      </c>
      <c r="O21" s="105">
        <f>'Ўзбек тилида'!O21</f>
        <v>0</v>
      </c>
      <c r="P21" s="105">
        <f>'Ўзбек тилида'!P21</f>
        <v>5</v>
      </c>
      <c r="Q21" s="105">
        <f>'Ўзбек тилида'!Q21</f>
        <v>0</v>
      </c>
    </row>
    <row r="22" spans="1:17" s="47" customFormat="1" ht="69.95" customHeight="1">
      <c r="A22" s="11">
        <v>9</v>
      </c>
      <c r="B22" s="113" t="s">
        <v>139</v>
      </c>
      <c r="C22" s="105">
        <f t="shared" si="0"/>
        <v>234</v>
      </c>
      <c r="D22" s="105">
        <f t="shared" si="0"/>
        <v>75</v>
      </c>
      <c r="E22" s="1">
        <f>'Ўзбек тилида'!E22</f>
        <v>29</v>
      </c>
      <c r="F22" s="1">
        <f>'Ўзбек тилида'!F22</f>
        <v>14</v>
      </c>
      <c r="G22" s="1">
        <f>'Ўзбек тилида'!G22</f>
        <v>102</v>
      </c>
      <c r="H22" s="1">
        <f>'Ўзбек тилида'!H22</f>
        <v>51</v>
      </c>
      <c r="I22" s="1">
        <f>'Ўзбек тилида'!I22</f>
        <v>103</v>
      </c>
      <c r="J22" s="1">
        <f>'Ўзбек тилида'!J22</f>
        <v>10</v>
      </c>
      <c r="K22" s="105">
        <f t="shared" si="1"/>
        <v>72</v>
      </c>
      <c r="L22" s="105">
        <f>'Ўзбек тилида'!L22</f>
        <v>13</v>
      </c>
      <c r="M22" s="105">
        <f>'Ўзбек тилида'!M22</f>
        <v>47</v>
      </c>
      <c r="N22" s="105">
        <f>'Ўзбек тилида'!N22</f>
        <v>12</v>
      </c>
      <c r="O22" s="105">
        <f>'Ўзбек тилида'!O22</f>
        <v>0</v>
      </c>
      <c r="P22" s="105">
        <f>'Ўзбек тилида'!P22</f>
        <v>0</v>
      </c>
      <c r="Q22" s="105">
        <f>'Ўзбек тилида'!Q22</f>
        <v>0</v>
      </c>
    </row>
    <row r="23" spans="1:17" s="47" customFormat="1" ht="69.95" customHeight="1">
      <c r="A23" s="11">
        <v>10</v>
      </c>
      <c r="B23" s="113" t="s">
        <v>186</v>
      </c>
      <c r="C23" s="105">
        <f t="shared" si="0"/>
        <v>93</v>
      </c>
      <c r="D23" s="105">
        <f t="shared" si="0"/>
        <v>734</v>
      </c>
      <c r="E23" s="1">
        <f>'Ўзбек тилида'!E23</f>
        <v>16</v>
      </c>
      <c r="F23" s="1">
        <f>'Ўзбек тилида'!F23</f>
        <v>126</v>
      </c>
      <c r="G23" s="1">
        <f>'Ўзбек тилида'!G23</f>
        <v>67</v>
      </c>
      <c r="H23" s="1">
        <f>'Ўзбек тилида'!H23</f>
        <v>526</v>
      </c>
      <c r="I23" s="1">
        <f>'Ўзбек тилида'!I23</f>
        <v>10</v>
      </c>
      <c r="J23" s="1">
        <f>'Ўзбек тилида'!J23</f>
        <v>82</v>
      </c>
      <c r="K23" s="105">
        <f t="shared" si="1"/>
        <v>703</v>
      </c>
      <c r="L23" s="105">
        <f>'Ўзбек тилида'!L23</f>
        <v>64</v>
      </c>
      <c r="M23" s="105">
        <f>'Ўзбек тилида'!M23</f>
        <v>557</v>
      </c>
      <c r="N23" s="105">
        <f>'Ўзбек тилида'!N23</f>
        <v>81</v>
      </c>
      <c r="O23" s="105">
        <f>'Ўзбек тилида'!O23</f>
        <v>1</v>
      </c>
      <c r="P23" s="105">
        <f>'Ўзбек тилида'!P23</f>
        <v>5</v>
      </c>
      <c r="Q23" s="105">
        <f>'Ўзбек тилида'!Q23</f>
        <v>0</v>
      </c>
    </row>
    <row r="24" spans="1:17" s="47" customFormat="1" ht="90" customHeight="1">
      <c r="A24" s="11">
        <v>11</v>
      </c>
      <c r="B24" s="113" t="s">
        <v>138</v>
      </c>
      <c r="C24" s="105">
        <f t="shared" si="0"/>
        <v>6074</v>
      </c>
      <c r="D24" s="105">
        <f t="shared" si="0"/>
        <v>8333</v>
      </c>
      <c r="E24" s="1">
        <f>'Ўзбек тилида'!E24</f>
        <v>381</v>
      </c>
      <c r="F24" s="1">
        <f>'Ўзбек тилида'!F24</f>
        <v>607</v>
      </c>
      <c r="G24" s="1">
        <f>'Ўзбек тилида'!G24</f>
        <v>3635</v>
      </c>
      <c r="H24" s="1">
        <f>'Ўзбек тилида'!H24</f>
        <v>6800</v>
      </c>
      <c r="I24" s="1">
        <f>'Ўзбек тилида'!I24</f>
        <v>2058</v>
      </c>
      <c r="J24" s="1">
        <f>'Ўзбек тилида'!J24</f>
        <v>926</v>
      </c>
      <c r="K24" s="105">
        <f t="shared" si="1"/>
        <v>8206</v>
      </c>
      <c r="L24" s="105">
        <f>'Ўзбек тилида'!L24</f>
        <v>2801</v>
      </c>
      <c r="M24" s="105">
        <f>'Ўзбек тилида'!M24</f>
        <v>4150</v>
      </c>
      <c r="N24" s="105">
        <f>'Ўзбек тилида'!N24</f>
        <v>95</v>
      </c>
      <c r="O24" s="105">
        <f>'Ўзбек тилида'!O24</f>
        <v>1160</v>
      </c>
      <c r="P24" s="105">
        <f>'Ўзбек тилида'!P24</f>
        <v>36</v>
      </c>
      <c r="Q24" s="105">
        <f>'Ўзбек тилида'!Q24</f>
        <v>0</v>
      </c>
    </row>
    <row r="25" spans="1:17" s="117" customFormat="1" ht="50.1" customHeight="1">
      <c r="A25" s="13"/>
      <c r="B25" s="14" t="s">
        <v>126</v>
      </c>
      <c r="C25" s="116">
        <f>SUM(C14:C24)</f>
        <v>18958</v>
      </c>
      <c r="D25" s="116">
        <f t="shared" ref="D25:Q25" si="2">SUM(D14:D24)</f>
        <v>26000</v>
      </c>
      <c r="E25" s="116">
        <f t="shared" si="2"/>
        <v>1173</v>
      </c>
      <c r="F25" s="116">
        <f t="shared" si="2"/>
        <v>1755</v>
      </c>
      <c r="G25" s="116">
        <f t="shared" si="2"/>
        <v>13705</v>
      </c>
      <c r="H25" s="116">
        <f t="shared" si="2"/>
        <v>21378</v>
      </c>
      <c r="I25" s="116">
        <f t="shared" si="2"/>
        <v>4080</v>
      </c>
      <c r="J25" s="116">
        <f t="shared" si="2"/>
        <v>2867</v>
      </c>
      <c r="K25" s="116">
        <f t="shared" si="2"/>
        <v>25795</v>
      </c>
      <c r="L25" s="116">
        <f t="shared" si="2"/>
        <v>7117</v>
      </c>
      <c r="M25" s="116">
        <f t="shared" si="2"/>
        <v>17154</v>
      </c>
      <c r="N25" s="116">
        <f t="shared" si="2"/>
        <v>360</v>
      </c>
      <c r="O25" s="116">
        <f t="shared" si="2"/>
        <v>1164</v>
      </c>
      <c r="P25" s="116">
        <f t="shared" si="2"/>
        <v>125</v>
      </c>
      <c r="Q25" s="116">
        <f t="shared" si="2"/>
        <v>1</v>
      </c>
    </row>
    <row r="26" spans="1:17" ht="53.25" customHeight="1">
      <c r="K26" s="101"/>
      <c r="N26" s="18"/>
      <c r="O26" s="18"/>
    </row>
    <row r="27" spans="1:17">
      <c r="B27" s="110"/>
      <c r="C27" s="110"/>
    </row>
    <row r="28" spans="1:17">
      <c r="B28" s="111"/>
      <c r="C28" s="111"/>
    </row>
  </sheetData>
  <mergeCells count="19">
    <mergeCell ref="P8:P12"/>
    <mergeCell ref="Q8:Q12"/>
    <mergeCell ref="L9:L12"/>
    <mergeCell ref="M9:M12"/>
    <mergeCell ref="N9:N12"/>
    <mergeCell ref="O9:O12"/>
    <mergeCell ref="A3:Q3"/>
    <mergeCell ref="A4:Q4"/>
    <mergeCell ref="A6:A12"/>
    <mergeCell ref="B6:B12"/>
    <mergeCell ref="C6:D11"/>
    <mergeCell ref="E6:Q6"/>
    <mergeCell ref="E7:J7"/>
    <mergeCell ref="K7:Q7"/>
    <mergeCell ref="E8:F11"/>
    <mergeCell ref="G8:H11"/>
    <mergeCell ref="I8:J11"/>
    <mergeCell ref="K8:K12"/>
    <mergeCell ref="L8:O8"/>
  </mergeCells>
  <printOptions horizontalCentered="1" verticalCentered="1"/>
  <pageMargins left="0.19685039370078741" right="0.19685039370078741" top="0.59055118110236227" bottom="0.74803149606299213" header="0.31496062992125984" footer="0.31496062992125984"/>
  <pageSetup paperSize="9" scale="37" orientation="landscape" r:id="rId1"/>
  <ignoredErrors>
    <ignoredError sqref="E25:Q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opLeftCell="A7" zoomScale="50" zoomScaleNormal="50" workbookViewId="0">
      <selection activeCell="B6" sqref="B6:B12"/>
    </sheetView>
  </sheetViews>
  <sheetFormatPr defaultRowHeight="23.25"/>
  <cols>
    <col min="1" max="1" width="7.42578125" style="65" customWidth="1"/>
    <col min="2" max="2" width="81.7109375" style="65" customWidth="1"/>
    <col min="3" max="4" width="18.7109375" style="65" customWidth="1"/>
    <col min="5" max="10" width="14.7109375" style="65" customWidth="1"/>
    <col min="11" max="11" width="25.7109375" style="65" customWidth="1"/>
    <col min="12" max="17" width="15.7109375" style="65" customWidth="1"/>
    <col min="18" max="21" width="9.140625" style="65"/>
    <col min="22" max="22" width="10.85546875" style="65" bestFit="1" customWidth="1"/>
    <col min="23" max="16384" width="9.140625" style="65"/>
  </cols>
  <sheetData>
    <row r="1" spans="1:30" ht="35.1" customHeight="1">
      <c r="Q1" s="143"/>
    </row>
    <row r="2" spans="1:30" ht="35.1" customHeight="1">
      <c r="Q2" s="142"/>
    </row>
    <row r="3" spans="1:30" ht="35.1" customHeight="1">
      <c r="A3" s="160" t="s">
        <v>182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30" ht="35.1" customHeight="1">
      <c r="A4" s="160" t="s">
        <v>187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30" ht="35.1" customHeight="1">
      <c r="A5" s="8"/>
      <c r="B5" s="8"/>
      <c r="C5" s="8"/>
      <c r="D5" s="8"/>
      <c r="E5" s="8"/>
      <c r="F5" s="8"/>
      <c r="G5" s="145"/>
      <c r="H5" s="145"/>
      <c r="I5" s="145"/>
      <c r="J5" s="8"/>
      <c r="K5" s="8"/>
      <c r="P5" s="144"/>
      <c r="Q5" s="144"/>
    </row>
    <row r="6" spans="1:30" ht="33" customHeight="1">
      <c r="A6" s="159" t="s">
        <v>0</v>
      </c>
      <c r="B6" s="159" t="s">
        <v>153</v>
      </c>
      <c r="C6" s="159" t="s">
        <v>154</v>
      </c>
      <c r="D6" s="159"/>
      <c r="E6" s="159" t="s">
        <v>155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30" ht="58.9" customHeight="1">
      <c r="A7" s="159"/>
      <c r="B7" s="159"/>
      <c r="C7" s="159"/>
      <c r="D7" s="159"/>
      <c r="E7" s="159" t="s">
        <v>156</v>
      </c>
      <c r="F7" s="159"/>
      <c r="G7" s="159"/>
      <c r="H7" s="159"/>
      <c r="I7" s="159"/>
      <c r="J7" s="159"/>
      <c r="K7" s="159" t="s">
        <v>162</v>
      </c>
      <c r="L7" s="159"/>
      <c r="M7" s="159"/>
      <c r="N7" s="159"/>
      <c r="O7" s="159"/>
      <c r="P7" s="159"/>
      <c r="Q7" s="159"/>
    </row>
    <row r="8" spans="1:30" ht="33" customHeight="1">
      <c r="A8" s="159"/>
      <c r="B8" s="159"/>
      <c r="C8" s="159"/>
      <c r="D8" s="159"/>
      <c r="E8" s="159" t="s">
        <v>157</v>
      </c>
      <c r="F8" s="159"/>
      <c r="G8" s="159" t="s">
        <v>158</v>
      </c>
      <c r="H8" s="159"/>
      <c r="I8" s="153" t="s">
        <v>161</v>
      </c>
      <c r="J8" s="153"/>
      <c r="K8" s="159" t="s">
        <v>163</v>
      </c>
      <c r="L8" s="159" t="s">
        <v>155</v>
      </c>
      <c r="M8" s="159"/>
      <c r="N8" s="159"/>
      <c r="O8" s="159"/>
      <c r="P8" s="158" t="s">
        <v>168</v>
      </c>
      <c r="Q8" s="158" t="s">
        <v>169</v>
      </c>
    </row>
    <row r="9" spans="1:30" ht="30" customHeight="1">
      <c r="A9" s="159"/>
      <c r="B9" s="159"/>
      <c r="C9" s="159"/>
      <c r="D9" s="159"/>
      <c r="E9" s="159"/>
      <c r="F9" s="159"/>
      <c r="G9" s="159"/>
      <c r="H9" s="159"/>
      <c r="I9" s="153"/>
      <c r="J9" s="153"/>
      <c r="K9" s="159"/>
      <c r="L9" s="158" t="s">
        <v>164</v>
      </c>
      <c r="M9" s="158" t="s">
        <v>165</v>
      </c>
      <c r="N9" s="158" t="s">
        <v>166</v>
      </c>
      <c r="O9" s="158" t="s">
        <v>167</v>
      </c>
      <c r="P9" s="158"/>
      <c r="Q9" s="158"/>
    </row>
    <row r="10" spans="1:30" ht="21.75" customHeight="1">
      <c r="A10" s="159"/>
      <c r="B10" s="159"/>
      <c r="C10" s="159"/>
      <c r="D10" s="159"/>
      <c r="E10" s="159"/>
      <c r="F10" s="159"/>
      <c r="G10" s="159"/>
      <c r="H10" s="159"/>
      <c r="I10" s="153"/>
      <c r="J10" s="153"/>
      <c r="K10" s="159"/>
      <c r="L10" s="158"/>
      <c r="M10" s="158"/>
      <c r="N10" s="158"/>
      <c r="O10" s="158"/>
      <c r="P10" s="158"/>
      <c r="Q10" s="158"/>
    </row>
    <row r="11" spans="1:30" ht="144.94999999999999" customHeight="1">
      <c r="A11" s="159"/>
      <c r="B11" s="159"/>
      <c r="C11" s="159"/>
      <c r="D11" s="159"/>
      <c r="E11" s="159"/>
      <c r="F11" s="159"/>
      <c r="G11" s="159"/>
      <c r="H11" s="159"/>
      <c r="I11" s="153"/>
      <c r="J11" s="153"/>
      <c r="K11" s="159"/>
      <c r="L11" s="158"/>
      <c r="M11" s="158"/>
      <c r="N11" s="158"/>
      <c r="O11" s="158"/>
      <c r="P11" s="158"/>
      <c r="Q11" s="158"/>
    </row>
    <row r="12" spans="1:30" ht="30" customHeight="1">
      <c r="A12" s="159"/>
      <c r="B12" s="159"/>
      <c r="C12" s="4" t="s">
        <v>159</v>
      </c>
      <c r="D12" s="4" t="s">
        <v>160</v>
      </c>
      <c r="E12" s="4" t="s">
        <v>159</v>
      </c>
      <c r="F12" s="4" t="s">
        <v>160</v>
      </c>
      <c r="G12" s="4" t="s">
        <v>159</v>
      </c>
      <c r="H12" s="4" t="s">
        <v>160</v>
      </c>
      <c r="I12" s="4" t="s">
        <v>159</v>
      </c>
      <c r="J12" s="4" t="s">
        <v>160</v>
      </c>
      <c r="K12" s="159"/>
      <c r="L12" s="158"/>
      <c r="M12" s="158"/>
      <c r="N12" s="158"/>
      <c r="O12" s="158"/>
      <c r="P12" s="158"/>
      <c r="Q12" s="158"/>
    </row>
    <row r="13" spans="1:30" ht="30" customHeight="1">
      <c r="A13" s="141">
        <v>1</v>
      </c>
      <c r="B13" s="141">
        <v>2</v>
      </c>
      <c r="C13" s="141">
        <v>3</v>
      </c>
      <c r="D13" s="141">
        <v>4</v>
      </c>
      <c r="E13" s="141">
        <v>5</v>
      </c>
      <c r="F13" s="141">
        <v>6</v>
      </c>
      <c r="G13" s="141">
        <v>7</v>
      </c>
      <c r="H13" s="141">
        <v>8</v>
      </c>
      <c r="I13" s="141">
        <v>9</v>
      </c>
      <c r="J13" s="141">
        <v>10</v>
      </c>
      <c r="K13" s="141">
        <v>11</v>
      </c>
      <c r="L13" s="141">
        <v>12</v>
      </c>
      <c r="M13" s="141">
        <v>13</v>
      </c>
      <c r="N13" s="141">
        <v>14</v>
      </c>
      <c r="O13" s="141">
        <v>15</v>
      </c>
      <c r="P13" s="141">
        <v>16</v>
      </c>
      <c r="Q13" s="141">
        <v>17</v>
      </c>
    </row>
    <row r="14" spans="1:30" ht="45" customHeight="1">
      <c r="A14" s="11">
        <v>1</v>
      </c>
      <c r="B14" s="113" t="s">
        <v>170</v>
      </c>
      <c r="C14" s="105">
        <f>E14+G14+I14</f>
        <v>6610</v>
      </c>
      <c r="D14" s="105">
        <f>F14+H14+J14</f>
        <v>11524</v>
      </c>
      <c r="E14" s="1">
        <f>'Ўзбек тилида'!E14</f>
        <v>523</v>
      </c>
      <c r="F14" s="1">
        <f>'Ўзбек тилида'!F14</f>
        <v>686</v>
      </c>
      <c r="G14" s="1">
        <f>'Ўзбек тилида'!G14</f>
        <v>5308</v>
      </c>
      <c r="H14" s="1">
        <f>'Ўзбек тилида'!H14</f>
        <v>10159</v>
      </c>
      <c r="I14" s="1">
        <f>'Ўзбек тилида'!I14</f>
        <v>779</v>
      </c>
      <c r="J14" s="1">
        <f>'Ўзбек тилида'!J14</f>
        <v>679</v>
      </c>
      <c r="K14" s="105">
        <f>L14+M14+N14+O14</f>
        <v>11502</v>
      </c>
      <c r="L14" s="105">
        <f>'Ўзбек тилида'!L14</f>
        <v>2492</v>
      </c>
      <c r="M14" s="105">
        <f>'Ўзбек тилида'!M14</f>
        <v>8966</v>
      </c>
      <c r="N14" s="105">
        <f>'Ўзбек тилида'!N14</f>
        <v>43</v>
      </c>
      <c r="O14" s="105">
        <f>'Ўзбек тилида'!O14</f>
        <v>1</v>
      </c>
      <c r="P14" s="105">
        <f>'Ўзбек тилида'!P14</f>
        <v>57</v>
      </c>
      <c r="Q14" s="105">
        <f>'Ўзбек тилида'!Q14</f>
        <v>1</v>
      </c>
    </row>
    <row r="15" spans="1:30" s="47" customFormat="1" ht="45" customHeight="1">
      <c r="A15" s="11">
        <v>2</v>
      </c>
      <c r="B15" s="113" t="s">
        <v>171</v>
      </c>
      <c r="C15" s="105">
        <f t="shared" ref="C15:D24" si="0">E15+G15+I15</f>
        <v>1810</v>
      </c>
      <c r="D15" s="105">
        <f t="shared" si="0"/>
        <v>3604</v>
      </c>
      <c r="E15" s="1">
        <f>'Ўзбек тилида'!E15</f>
        <v>90</v>
      </c>
      <c r="F15" s="1">
        <f>'Ўзбек тилида'!F15</f>
        <v>153</v>
      </c>
      <c r="G15" s="1">
        <f>'Ўзбек тилида'!G15</f>
        <v>1438</v>
      </c>
      <c r="H15" s="1">
        <f>'Ўзбек тилида'!H15</f>
        <v>2761</v>
      </c>
      <c r="I15" s="1">
        <f>'Ўзбек тилида'!I15</f>
        <v>282</v>
      </c>
      <c r="J15" s="1">
        <f>'Ўзбек тилида'!J15</f>
        <v>690</v>
      </c>
      <c r="K15" s="105">
        <f t="shared" ref="K15:K24" si="1">L15+M15+N15+O15</f>
        <v>3589</v>
      </c>
      <c r="L15" s="105">
        <f>'Ўзбек тилида'!L15</f>
        <v>1658</v>
      </c>
      <c r="M15" s="105">
        <f>'Ўзбек тилида'!M15</f>
        <v>1905</v>
      </c>
      <c r="N15" s="105">
        <f>'Ўзбек тилида'!N15</f>
        <v>26</v>
      </c>
      <c r="O15" s="105">
        <f>'Ўзбек тилида'!O15</f>
        <v>0</v>
      </c>
      <c r="P15" s="105">
        <f>'Ўзбек тилида'!P15</f>
        <v>8</v>
      </c>
      <c r="Q15" s="105">
        <f>'Ўзбек тилида'!Q15</f>
        <v>0</v>
      </c>
      <c r="S15" s="65"/>
      <c r="V15" s="65"/>
      <c r="AB15" s="65"/>
      <c r="AC15" s="65"/>
      <c r="AD15" s="65"/>
    </row>
    <row r="16" spans="1:30" s="47" customFormat="1" ht="45" customHeight="1">
      <c r="A16" s="11">
        <v>3</v>
      </c>
      <c r="B16" s="113" t="s">
        <v>172</v>
      </c>
      <c r="C16" s="105">
        <f t="shared" si="0"/>
        <v>2176</v>
      </c>
      <c r="D16" s="105">
        <f t="shared" si="0"/>
        <v>966</v>
      </c>
      <c r="E16" s="1">
        <f>'Ўзбек тилида'!E16</f>
        <v>19</v>
      </c>
      <c r="F16" s="1">
        <f>'Ўзбек тилида'!F16</f>
        <v>49</v>
      </c>
      <c r="G16" s="1">
        <f>'Ўзбек тилида'!G16</f>
        <v>1688</v>
      </c>
      <c r="H16" s="1">
        <f>'Ўзбек тилида'!H16</f>
        <v>576</v>
      </c>
      <c r="I16" s="1">
        <f>'Ўзбек тилида'!I16</f>
        <v>469</v>
      </c>
      <c r="J16" s="1">
        <f>'Ўзбек тилида'!J16</f>
        <v>341</v>
      </c>
      <c r="K16" s="105">
        <f t="shared" si="1"/>
        <v>965</v>
      </c>
      <c r="L16" s="105">
        <f>'Ўзбек тилида'!L16</f>
        <v>46</v>
      </c>
      <c r="M16" s="105">
        <f>'Ўзбек тилида'!M16</f>
        <v>903</v>
      </c>
      <c r="N16" s="105">
        <f>'Ўзбек тилида'!N16</f>
        <v>16</v>
      </c>
      <c r="O16" s="105">
        <f>'Ўзбек тилида'!O16</f>
        <v>0</v>
      </c>
      <c r="P16" s="105">
        <f>'Ўзбек тилида'!P16</f>
        <v>7</v>
      </c>
      <c r="Q16" s="105">
        <f>'Ўзбек тилида'!Q16</f>
        <v>0</v>
      </c>
      <c r="S16" s="65"/>
      <c r="V16" s="65"/>
      <c r="AB16" s="65"/>
      <c r="AC16" s="65"/>
      <c r="AD16" s="65"/>
    </row>
    <row r="17" spans="1:30" s="47" customFormat="1" ht="45" customHeight="1">
      <c r="A17" s="11">
        <v>4</v>
      </c>
      <c r="B17" s="113" t="s">
        <v>173</v>
      </c>
      <c r="C17" s="105">
        <f t="shared" si="0"/>
        <v>166</v>
      </c>
      <c r="D17" s="105">
        <f t="shared" si="0"/>
        <v>21</v>
      </c>
      <c r="E17" s="1">
        <f>'Ўзбек тилида'!E17</f>
        <v>6</v>
      </c>
      <c r="F17" s="1">
        <f>'Ўзбек тилида'!F17</f>
        <v>4</v>
      </c>
      <c r="G17" s="1">
        <f>'Ўзбек тилида'!G17</f>
        <v>84</v>
      </c>
      <c r="H17" s="1">
        <f>'Ўзбек тилида'!H17</f>
        <v>12</v>
      </c>
      <c r="I17" s="1">
        <f>'Ўзбек тилида'!I17</f>
        <v>76</v>
      </c>
      <c r="J17" s="1">
        <f>'Ўзбек тилида'!J17</f>
        <v>5</v>
      </c>
      <c r="K17" s="105">
        <f t="shared" si="1"/>
        <v>20</v>
      </c>
      <c r="L17" s="105">
        <f>'Ўзбек тилида'!L17</f>
        <v>1</v>
      </c>
      <c r="M17" s="105">
        <f>'Ўзбек тилида'!M17</f>
        <v>16</v>
      </c>
      <c r="N17" s="105">
        <f>'Ўзбек тилида'!N17</f>
        <v>3</v>
      </c>
      <c r="O17" s="105">
        <f>'Ўзбек тилида'!O17</f>
        <v>0</v>
      </c>
      <c r="P17" s="105">
        <f>'Ўзбек тилида'!P17</f>
        <v>0</v>
      </c>
      <c r="Q17" s="105">
        <f>'Ўзбек тилида'!Q17</f>
        <v>0</v>
      </c>
      <c r="S17" s="65"/>
      <c r="V17" s="65"/>
      <c r="AB17" s="65"/>
      <c r="AC17" s="65"/>
      <c r="AD17" s="65"/>
    </row>
    <row r="18" spans="1:30" s="47" customFormat="1" ht="45" customHeight="1">
      <c r="A18" s="11">
        <v>5</v>
      </c>
      <c r="B18" s="113" t="s">
        <v>174</v>
      </c>
      <c r="C18" s="105">
        <f t="shared" si="0"/>
        <v>20</v>
      </c>
      <c r="D18" s="105">
        <f t="shared" si="0"/>
        <v>3</v>
      </c>
      <c r="E18" s="1">
        <f>'Ўзбек тилида'!E18</f>
        <v>2</v>
      </c>
      <c r="F18" s="1">
        <f>'Ўзбек тилида'!F18</f>
        <v>0</v>
      </c>
      <c r="G18" s="1">
        <f>'Ўзбек тилида'!G18</f>
        <v>12</v>
      </c>
      <c r="H18" s="1">
        <f>'Ўзбек тилида'!H18</f>
        <v>3</v>
      </c>
      <c r="I18" s="1">
        <f>'Ўзбек тилида'!I18</f>
        <v>6</v>
      </c>
      <c r="J18" s="1">
        <f>'Ўзбек тилида'!J18</f>
        <v>0</v>
      </c>
      <c r="K18" s="105">
        <f t="shared" si="1"/>
        <v>3</v>
      </c>
      <c r="L18" s="105">
        <f>'Ўзбек тилида'!L18</f>
        <v>0</v>
      </c>
      <c r="M18" s="105">
        <f>'Ўзбек тилида'!M18</f>
        <v>3</v>
      </c>
      <c r="N18" s="105">
        <f>'Ўзбек тилида'!N18</f>
        <v>0</v>
      </c>
      <c r="O18" s="105">
        <f>'Ўзбек тилида'!O18</f>
        <v>0</v>
      </c>
      <c r="P18" s="105">
        <f>'Ўзбек тилида'!P18</f>
        <v>2</v>
      </c>
      <c r="Q18" s="105">
        <f>'Ўзбек тилида'!Q18</f>
        <v>0</v>
      </c>
      <c r="S18" s="65"/>
      <c r="V18" s="65"/>
      <c r="AB18" s="65"/>
      <c r="AC18" s="65"/>
      <c r="AD18" s="65"/>
    </row>
    <row r="19" spans="1:30" s="47" customFormat="1" ht="45" customHeight="1">
      <c r="A19" s="11">
        <v>6</v>
      </c>
      <c r="B19" s="113" t="s">
        <v>175</v>
      </c>
      <c r="C19" s="105">
        <f t="shared" si="0"/>
        <v>237</v>
      </c>
      <c r="D19" s="105">
        <f t="shared" si="0"/>
        <v>287</v>
      </c>
      <c r="E19" s="1">
        <f>'Ўзбек тилида'!E19</f>
        <v>42</v>
      </c>
      <c r="F19" s="1">
        <f>'Ўзбек тилида'!F19</f>
        <v>54</v>
      </c>
      <c r="G19" s="1">
        <f>'Ўзбек тилида'!G19</f>
        <v>146</v>
      </c>
      <c r="H19" s="1">
        <f>'Ўзбек тилида'!H19</f>
        <v>189</v>
      </c>
      <c r="I19" s="1">
        <f>'Ўзбек тилида'!I19</f>
        <v>49</v>
      </c>
      <c r="J19" s="1">
        <f>'Ўзбек тилида'!J19</f>
        <v>44</v>
      </c>
      <c r="K19" s="105">
        <f t="shared" si="1"/>
        <v>287</v>
      </c>
      <c r="L19" s="105">
        <f>'Ўзбек тилида'!L19</f>
        <v>13</v>
      </c>
      <c r="M19" s="105">
        <f>'Ўзбек тилида'!M19</f>
        <v>273</v>
      </c>
      <c r="N19" s="105">
        <f>'Ўзбек тилида'!N19</f>
        <v>1</v>
      </c>
      <c r="O19" s="105">
        <f>'Ўзбек тилида'!O19</f>
        <v>0</v>
      </c>
      <c r="P19" s="105">
        <f>'Ўзбек тилида'!P19</f>
        <v>4</v>
      </c>
      <c r="Q19" s="105">
        <f>'Ўзбек тилида'!Q19</f>
        <v>0</v>
      </c>
      <c r="S19" s="65"/>
      <c r="V19" s="65"/>
      <c r="AB19" s="65"/>
      <c r="AC19" s="65"/>
      <c r="AD19" s="65"/>
    </row>
    <row r="20" spans="1:30" s="47" customFormat="1" ht="69.95" customHeight="1">
      <c r="A20" s="11">
        <v>7</v>
      </c>
      <c r="B20" s="113" t="s">
        <v>176</v>
      </c>
      <c r="C20" s="105">
        <f t="shared" si="0"/>
        <v>43</v>
      </c>
      <c r="D20" s="105">
        <f t="shared" si="0"/>
        <v>86</v>
      </c>
      <c r="E20" s="1">
        <f>'Ўзбек тилида'!E20</f>
        <v>7</v>
      </c>
      <c r="F20" s="1">
        <f>'Ўзбек тилида'!F20</f>
        <v>13</v>
      </c>
      <c r="G20" s="1">
        <f>'Ўзбек тилида'!G20</f>
        <v>21</v>
      </c>
      <c r="H20" s="1">
        <f>'Ўзбек тилида'!H20</f>
        <v>56</v>
      </c>
      <c r="I20" s="1">
        <f>'Ўзбек тилида'!I20</f>
        <v>15</v>
      </c>
      <c r="J20" s="1">
        <f>'Ўзбек тилида'!J20</f>
        <v>17</v>
      </c>
      <c r="K20" s="105">
        <f t="shared" si="1"/>
        <v>86</v>
      </c>
      <c r="L20" s="105">
        <f>'Ўзбек тилида'!L20</f>
        <v>0</v>
      </c>
      <c r="M20" s="105">
        <f>'Ўзбек тилида'!M20</f>
        <v>76</v>
      </c>
      <c r="N20" s="105">
        <f>'Ўзбек тилида'!N20</f>
        <v>8</v>
      </c>
      <c r="O20" s="105">
        <f>'Ўзбек тилида'!O20</f>
        <v>2</v>
      </c>
      <c r="P20" s="105">
        <f>'Ўзбек тилида'!P20</f>
        <v>1</v>
      </c>
      <c r="Q20" s="105">
        <f>'Ўзбек тилида'!Q20</f>
        <v>0</v>
      </c>
      <c r="S20" s="65"/>
      <c r="V20" s="65"/>
      <c r="AB20" s="65"/>
      <c r="AC20" s="65"/>
      <c r="AD20" s="65"/>
    </row>
    <row r="21" spans="1:30" s="47" customFormat="1" ht="45" customHeight="1">
      <c r="A21" s="11">
        <v>8</v>
      </c>
      <c r="B21" s="113" t="s">
        <v>177</v>
      </c>
      <c r="C21" s="105">
        <f t="shared" si="0"/>
        <v>1495</v>
      </c>
      <c r="D21" s="105">
        <f t="shared" si="0"/>
        <v>367</v>
      </c>
      <c r="E21" s="1">
        <f>'Ўзбек тилида'!E21</f>
        <v>58</v>
      </c>
      <c r="F21" s="1">
        <f>'Ўзбек тилида'!F21</f>
        <v>49</v>
      </c>
      <c r="G21" s="1">
        <f>'Ўзбек тилида'!G21</f>
        <v>1204</v>
      </c>
      <c r="H21" s="1">
        <f>'Ўзбек тилида'!H21</f>
        <v>245</v>
      </c>
      <c r="I21" s="1">
        <f>'Ўзбек тилида'!I21</f>
        <v>233</v>
      </c>
      <c r="J21" s="1">
        <f>'Ўзбек тилида'!J21</f>
        <v>73</v>
      </c>
      <c r="K21" s="105">
        <f t="shared" si="1"/>
        <v>362</v>
      </c>
      <c r="L21" s="105">
        <f>'Ўзбек тилида'!L21</f>
        <v>29</v>
      </c>
      <c r="M21" s="105">
        <f>'Ўзбек тилида'!M21</f>
        <v>258</v>
      </c>
      <c r="N21" s="105">
        <f>'Ўзбек тилида'!N21</f>
        <v>75</v>
      </c>
      <c r="O21" s="105">
        <f>'Ўзбек тилида'!O21</f>
        <v>0</v>
      </c>
      <c r="P21" s="105">
        <f>'Ўзбек тилида'!P21</f>
        <v>5</v>
      </c>
      <c r="Q21" s="105">
        <f>'Ўзбек тилида'!Q21</f>
        <v>0</v>
      </c>
      <c r="S21" s="65"/>
      <c r="V21" s="65"/>
      <c r="AB21" s="65"/>
      <c r="AC21" s="65"/>
      <c r="AD21" s="65"/>
    </row>
    <row r="22" spans="1:30" s="47" customFormat="1" ht="69.95" customHeight="1">
      <c r="A22" s="11">
        <v>9</v>
      </c>
      <c r="B22" s="113" t="s">
        <v>178</v>
      </c>
      <c r="C22" s="105">
        <f t="shared" si="0"/>
        <v>234</v>
      </c>
      <c r="D22" s="105">
        <f t="shared" si="0"/>
        <v>75</v>
      </c>
      <c r="E22" s="1">
        <f>'Ўзбек тилида'!E22</f>
        <v>29</v>
      </c>
      <c r="F22" s="1">
        <f>'Ўзбек тилида'!F22</f>
        <v>14</v>
      </c>
      <c r="G22" s="1">
        <f>'Ўзбек тилида'!G22</f>
        <v>102</v>
      </c>
      <c r="H22" s="1">
        <f>'Ўзбек тилида'!H22</f>
        <v>51</v>
      </c>
      <c r="I22" s="1">
        <f>'Ўзбек тилида'!I22</f>
        <v>103</v>
      </c>
      <c r="J22" s="1">
        <f>'Ўзбек тилида'!J22</f>
        <v>10</v>
      </c>
      <c r="K22" s="105">
        <f t="shared" si="1"/>
        <v>72</v>
      </c>
      <c r="L22" s="105">
        <f>'Ўзбек тилида'!L22</f>
        <v>13</v>
      </c>
      <c r="M22" s="105">
        <f>'Ўзбек тилида'!M22</f>
        <v>47</v>
      </c>
      <c r="N22" s="105">
        <f>'Ўзбек тилида'!N22</f>
        <v>12</v>
      </c>
      <c r="O22" s="105">
        <f>'Ўзбек тилида'!O22</f>
        <v>0</v>
      </c>
      <c r="P22" s="105">
        <f>'Ўзбек тилида'!P22</f>
        <v>0</v>
      </c>
      <c r="Q22" s="105">
        <f>'Ўзбек тилида'!Q22</f>
        <v>0</v>
      </c>
      <c r="S22" s="65"/>
      <c r="V22" s="65"/>
      <c r="AB22" s="65"/>
      <c r="AC22" s="65"/>
      <c r="AD22" s="65"/>
    </row>
    <row r="23" spans="1:30" s="47" customFormat="1" ht="69.95" customHeight="1">
      <c r="A23" s="11">
        <v>10</v>
      </c>
      <c r="B23" s="114" t="s">
        <v>179</v>
      </c>
      <c r="C23" s="105">
        <f t="shared" si="0"/>
        <v>93</v>
      </c>
      <c r="D23" s="105">
        <f t="shared" si="0"/>
        <v>734</v>
      </c>
      <c r="E23" s="1">
        <f>'Ўзбек тилида'!E23</f>
        <v>16</v>
      </c>
      <c r="F23" s="1">
        <f>'Ўзбек тилида'!F23</f>
        <v>126</v>
      </c>
      <c r="G23" s="1">
        <f>'Ўзбек тилида'!G23</f>
        <v>67</v>
      </c>
      <c r="H23" s="1">
        <f>'Ўзбек тилида'!H23</f>
        <v>526</v>
      </c>
      <c r="I23" s="1">
        <f>'Ўзбек тилида'!I23</f>
        <v>10</v>
      </c>
      <c r="J23" s="1">
        <f>'Ўзбек тилида'!J23</f>
        <v>82</v>
      </c>
      <c r="K23" s="105">
        <f t="shared" si="1"/>
        <v>703</v>
      </c>
      <c r="L23" s="105">
        <f>'Ўзбек тилида'!L23</f>
        <v>64</v>
      </c>
      <c r="M23" s="105">
        <f>'Ўзбек тилида'!M23</f>
        <v>557</v>
      </c>
      <c r="N23" s="105">
        <f>'Ўзбек тилида'!N23</f>
        <v>81</v>
      </c>
      <c r="O23" s="105">
        <f>'Ўзбек тилида'!O23</f>
        <v>1</v>
      </c>
      <c r="P23" s="105">
        <f>'Ўзбек тилида'!P23</f>
        <v>5</v>
      </c>
      <c r="Q23" s="105">
        <f>'Ўзбек тилида'!Q23</f>
        <v>0</v>
      </c>
      <c r="S23" s="65"/>
      <c r="V23" s="65"/>
      <c r="AB23" s="65"/>
      <c r="AC23" s="65"/>
      <c r="AD23" s="65"/>
    </row>
    <row r="24" spans="1:30" s="47" customFormat="1" ht="90" customHeight="1">
      <c r="A24" s="11">
        <v>11</v>
      </c>
      <c r="B24" s="113" t="s">
        <v>180</v>
      </c>
      <c r="C24" s="105">
        <f t="shared" si="0"/>
        <v>6074</v>
      </c>
      <c r="D24" s="105">
        <f t="shared" si="0"/>
        <v>8333</v>
      </c>
      <c r="E24" s="1">
        <f>'Ўзбек тилида'!E24</f>
        <v>381</v>
      </c>
      <c r="F24" s="1">
        <f>'Ўзбек тилида'!F24</f>
        <v>607</v>
      </c>
      <c r="G24" s="1">
        <f>'Ўзбек тилида'!G24</f>
        <v>3635</v>
      </c>
      <c r="H24" s="1">
        <f>'Ўзбек тилида'!H24</f>
        <v>6800</v>
      </c>
      <c r="I24" s="1">
        <f>'Ўзбек тилида'!I24</f>
        <v>2058</v>
      </c>
      <c r="J24" s="1">
        <f>'Ўзбек тилида'!J24</f>
        <v>926</v>
      </c>
      <c r="K24" s="105">
        <f t="shared" si="1"/>
        <v>8206</v>
      </c>
      <c r="L24" s="105">
        <f>'Ўзбек тилида'!L24</f>
        <v>2801</v>
      </c>
      <c r="M24" s="105">
        <f>'Ўзбек тилида'!M24</f>
        <v>4150</v>
      </c>
      <c r="N24" s="105">
        <f>'Ўзбек тилида'!N24</f>
        <v>95</v>
      </c>
      <c r="O24" s="105">
        <f>'Ўзбек тилида'!O24</f>
        <v>1160</v>
      </c>
      <c r="P24" s="105">
        <f>'Ўзбек тилида'!P24</f>
        <v>36</v>
      </c>
      <c r="Q24" s="105">
        <f>'Ўзбек тилида'!Q24</f>
        <v>0</v>
      </c>
      <c r="S24" s="65"/>
      <c r="V24" s="65"/>
      <c r="AB24" s="65"/>
      <c r="AC24" s="65"/>
      <c r="AD24" s="65"/>
    </row>
    <row r="25" spans="1:30" s="117" customFormat="1" ht="50.1" customHeight="1">
      <c r="A25" s="13"/>
      <c r="B25" s="14" t="s">
        <v>181</v>
      </c>
      <c r="C25" s="116">
        <f>SUM(C14:C24)</f>
        <v>18958</v>
      </c>
      <c r="D25" s="116">
        <f t="shared" ref="D25:Q25" si="2">SUM(D14:D24)</f>
        <v>26000</v>
      </c>
      <c r="E25" s="116">
        <f t="shared" si="2"/>
        <v>1173</v>
      </c>
      <c r="F25" s="116">
        <f t="shared" si="2"/>
        <v>1755</v>
      </c>
      <c r="G25" s="116">
        <f t="shared" si="2"/>
        <v>13705</v>
      </c>
      <c r="H25" s="116">
        <f t="shared" si="2"/>
        <v>21378</v>
      </c>
      <c r="I25" s="116">
        <f t="shared" si="2"/>
        <v>4080</v>
      </c>
      <c r="J25" s="116">
        <f t="shared" si="2"/>
        <v>2867</v>
      </c>
      <c r="K25" s="116">
        <f t="shared" si="2"/>
        <v>25795</v>
      </c>
      <c r="L25" s="116">
        <f t="shared" si="2"/>
        <v>7117</v>
      </c>
      <c r="M25" s="116">
        <f t="shared" si="2"/>
        <v>17154</v>
      </c>
      <c r="N25" s="116">
        <f t="shared" si="2"/>
        <v>360</v>
      </c>
      <c r="O25" s="116">
        <f t="shared" si="2"/>
        <v>1164</v>
      </c>
      <c r="P25" s="116">
        <f t="shared" si="2"/>
        <v>125</v>
      </c>
      <c r="Q25" s="116">
        <f t="shared" si="2"/>
        <v>1</v>
      </c>
      <c r="S25" s="65"/>
      <c r="V25" s="140"/>
      <c r="AB25" s="65"/>
      <c r="AC25" s="65"/>
      <c r="AD25" s="65"/>
    </row>
    <row r="27" spans="1:30">
      <c r="B27" s="110"/>
      <c r="C27" s="110"/>
    </row>
    <row r="28" spans="1:30">
      <c r="B28" s="110"/>
      <c r="C28" s="110"/>
    </row>
    <row r="29" spans="1:30">
      <c r="B29" s="110"/>
      <c r="C29" s="110"/>
    </row>
    <row r="30" spans="1:30">
      <c r="B30" s="110"/>
      <c r="C30" s="110"/>
    </row>
    <row r="31" spans="1:30">
      <c r="B31" s="110"/>
      <c r="C31" s="110"/>
    </row>
    <row r="32" spans="1:30">
      <c r="B32" s="110"/>
      <c r="C32" s="110"/>
    </row>
    <row r="33" spans="2:3">
      <c r="B33" s="110"/>
      <c r="C33" s="110"/>
    </row>
    <row r="34" spans="2:3">
      <c r="B34" s="110"/>
      <c r="C34" s="110"/>
    </row>
    <row r="35" spans="2:3">
      <c r="B35" s="110"/>
      <c r="C35" s="110"/>
    </row>
    <row r="36" spans="2:3">
      <c r="B36" s="110"/>
      <c r="C36" s="110"/>
    </row>
    <row r="37" spans="2:3">
      <c r="B37" s="110"/>
      <c r="C37" s="110"/>
    </row>
    <row r="38" spans="2:3">
      <c r="B38" s="110"/>
      <c r="C38" s="110"/>
    </row>
    <row r="39" spans="2:3">
      <c r="B39" s="110"/>
      <c r="C39" s="110"/>
    </row>
    <row r="40" spans="2:3">
      <c r="B40" s="110"/>
      <c r="C40" s="110"/>
    </row>
    <row r="41" spans="2:3">
      <c r="B41" s="110"/>
      <c r="C41" s="110"/>
    </row>
    <row r="42" spans="2:3">
      <c r="B42" s="110"/>
      <c r="C42" s="110"/>
    </row>
    <row r="43" spans="2:3">
      <c r="B43" s="110"/>
      <c r="C43" s="110"/>
    </row>
    <row r="44" spans="2:3">
      <c r="B44" s="110"/>
      <c r="C44" s="110"/>
    </row>
    <row r="45" spans="2:3">
      <c r="B45" s="110"/>
      <c r="C45" s="110"/>
    </row>
    <row r="46" spans="2:3">
      <c r="B46" s="110"/>
      <c r="C46" s="110"/>
    </row>
    <row r="47" spans="2:3">
      <c r="B47" s="110"/>
      <c r="C47" s="110"/>
    </row>
    <row r="48" spans="2:3">
      <c r="B48" s="110"/>
      <c r="C48" s="110"/>
    </row>
    <row r="49" spans="2:3">
      <c r="B49" s="111"/>
      <c r="C49" s="111"/>
    </row>
  </sheetData>
  <mergeCells count="19">
    <mergeCell ref="P8:P12"/>
    <mergeCell ref="Q8:Q12"/>
    <mergeCell ref="L9:L12"/>
    <mergeCell ref="M9:M12"/>
    <mergeCell ref="N9:N12"/>
    <mergeCell ref="O9:O12"/>
    <mergeCell ref="A3:Q3"/>
    <mergeCell ref="A4:Q4"/>
    <mergeCell ref="A6:A12"/>
    <mergeCell ref="B6:B12"/>
    <mergeCell ref="C6:D11"/>
    <mergeCell ref="E6:Q6"/>
    <mergeCell ref="E7:J7"/>
    <mergeCell ref="K7:Q7"/>
    <mergeCell ref="E8:F11"/>
    <mergeCell ref="G8:H11"/>
    <mergeCell ref="I8:J11"/>
    <mergeCell ref="K8:K12"/>
    <mergeCell ref="L8:O8"/>
  </mergeCells>
  <printOptions horizontalCentered="1" verticalCentered="1"/>
  <pageMargins left="0.19685039370078741" right="0.19685039370078741" top="0.59055118110236227" bottom="0.74803149606299213" header="0.31496062992125984" footer="0.31496062992125984"/>
  <pageSetup paperSize="9" scale="42" orientation="landscape" r:id="rId1"/>
  <ignoredErrors>
    <ignoredError sqref="E25:Q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="40" zoomScaleNormal="40" workbookViewId="0"/>
  </sheetViews>
  <sheetFormatPr defaultRowHeight="23.25"/>
  <cols>
    <col min="1" max="1" width="7.7109375" style="65" customWidth="1"/>
    <col min="2" max="2" width="41.7109375" style="65" customWidth="1"/>
    <col min="3" max="8" width="13.7109375" style="65" customWidth="1"/>
    <col min="9" max="9" width="17.7109375" style="65" customWidth="1"/>
    <col min="10" max="10" width="20.7109375" style="65" customWidth="1"/>
    <col min="11" max="11" width="14.7109375" style="65" customWidth="1"/>
    <col min="12" max="12" width="14.28515625" style="65" customWidth="1"/>
    <col min="13" max="13" width="12.7109375" style="65" customWidth="1"/>
    <col min="14" max="14" width="13.7109375" style="65" customWidth="1"/>
    <col min="15" max="15" width="15.7109375" style="65" customWidth="1"/>
    <col min="16" max="17" width="14.7109375" style="65" customWidth="1"/>
    <col min="18" max="18" width="15.5703125" style="65" customWidth="1"/>
    <col min="19" max="19" width="10.7109375" style="65" customWidth="1"/>
    <col min="20" max="23" width="13.7109375" style="65" customWidth="1"/>
    <col min="24" max="16384" width="9.140625" style="65"/>
  </cols>
  <sheetData>
    <row r="1" spans="1:23" ht="30">
      <c r="V1" s="166"/>
      <c r="W1" s="166"/>
    </row>
    <row r="2" spans="1:23" ht="30.75" customHeight="1">
      <c r="V2" s="165" t="s">
        <v>2</v>
      </c>
      <c r="W2" s="165"/>
    </row>
    <row r="3" spans="1:23" ht="34.9" customHeight="1">
      <c r="A3" s="160" t="s">
        <v>119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ht="33.6" customHeight="1">
      <c r="A4" s="160" t="s">
        <v>93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33.6" customHeight="1">
      <c r="A5" s="8"/>
      <c r="B5" s="8"/>
      <c r="C5" s="8"/>
      <c r="D5" s="8"/>
      <c r="E5" s="8"/>
      <c r="F5" s="8"/>
      <c r="G5" s="8"/>
      <c r="H5" s="8"/>
      <c r="I5" s="8"/>
      <c r="J5" s="167"/>
      <c r="K5" s="167"/>
      <c r="L5" s="167"/>
      <c r="M5" s="8"/>
      <c r="N5" s="8"/>
      <c r="O5" s="8"/>
      <c r="P5" s="8"/>
      <c r="Q5" s="168"/>
      <c r="R5" s="168"/>
      <c r="S5" s="168"/>
      <c r="T5" s="168"/>
      <c r="U5" s="168"/>
      <c r="V5" s="168"/>
      <c r="W5" s="168"/>
    </row>
    <row r="6" spans="1:23" ht="36.6" customHeight="1">
      <c r="A6" s="159" t="s">
        <v>0</v>
      </c>
      <c r="B6" s="159" t="s">
        <v>89</v>
      </c>
      <c r="C6" s="153" t="s">
        <v>3</v>
      </c>
      <c r="D6" s="153"/>
      <c r="E6" s="153" t="s">
        <v>4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1:23" ht="60" customHeight="1">
      <c r="A7" s="159"/>
      <c r="B7" s="159"/>
      <c r="C7" s="153"/>
      <c r="D7" s="153"/>
      <c r="E7" s="153" t="s">
        <v>5</v>
      </c>
      <c r="F7" s="153"/>
      <c r="G7" s="153"/>
      <c r="H7" s="153"/>
      <c r="I7" s="153" t="s">
        <v>109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 t="s">
        <v>100</v>
      </c>
      <c r="U7" s="153"/>
      <c r="V7" s="153" t="s">
        <v>47</v>
      </c>
      <c r="W7" s="153"/>
    </row>
    <row r="8" spans="1:23" ht="36.6" customHeight="1">
      <c r="A8" s="159"/>
      <c r="B8" s="159"/>
      <c r="C8" s="153"/>
      <c r="D8" s="153"/>
      <c r="E8" s="153" t="s">
        <v>30</v>
      </c>
      <c r="F8" s="153"/>
      <c r="G8" s="153" t="s">
        <v>6</v>
      </c>
      <c r="H8" s="153"/>
      <c r="I8" s="153" t="s">
        <v>12</v>
      </c>
      <c r="J8" s="153" t="s">
        <v>70</v>
      </c>
      <c r="K8" s="153" t="s">
        <v>9</v>
      </c>
      <c r="L8" s="153"/>
      <c r="M8" s="153"/>
      <c r="N8" s="153"/>
      <c r="O8" s="153"/>
      <c r="P8" s="162" t="s">
        <v>71</v>
      </c>
      <c r="Q8" s="162" t="s">
        <v>43</v>
      </c>
      <c r="R8" s="162" t="s">
        <v>44</v>
      </c>
      <c r="S8" s="162" t="s">
        <v>32</v>
      </c>
      <c r="T8" s="153"/>
      <c r="U8" s="153"/>
      <c r="V8" s="153"/>
      <c r="W8" s="153"/>
    </row>
    <row r="9" spans="1:23" ht="36" customHeight="1">
      <c r="A9" s="159"/>
      <c r="B9" s="159"/>
      <c r="C9" s="153"/>
      <c r="D9" s="153"/>
      <c r="E9" s="153"/>
      <c r="F9" s="153"/>
      <c r="G9" s="153"/>
      <c r="H9" s="153"/>
      <c r="I9" s="153"/>
      <c r="J9" s="153"/>
      <c r="K9" s="153" t="s">
        <v>8</v>
      </c>
      <c r="L9" s="164" t="s">
        <v>48</v>
      </c>
      <c r="M9" s="164"/>
      <c r="N9" s="163" t="s">
        <v>42</v>
      </c>
      <c r="O9" s="163" t="s">
        <v>55</v>
      </c>
      <c r="P9" s="162"/>
      <c r="Q9" s="162"/>
      <c r="R9" s="162"/>
      <c r="S9" s="162"/>
      <c r="T9" s="153"/>
      <c r="U9" s="153"/>
      <c r="V9" s="153"/>
      <c r="W9" s="153"/>
    </row>
    <row r="10" spans="1:23" ht="89.45" customHeight="1">
      <c r="A10" s="159"/>
      <c r="B10" s="159"/>
      <c r="C10" s="4" t="s">
        <v>106</v>
      </c>
      <c r="D10" s="4" t="s">
        <v>108</v>
      </c>
      <c r="E10" s="4" t="s">
        <v>106</v>
      </c>
      <c r="F10" s="4" t="s">
        <v>108</v>
      </c>
      <c r="G10" s="4" t="s">
        <v>106</v>
      </c>
      <c r="H10" s="4" t="s">
        <v>108</v>
      </c>
      <c r="I10" s="153"/>
      <c r="J10" s="153"/>
      <c r="K10" s="153"/>
      <c r="L10" s="103" t="s">
        <v>72</v>
      </c>
      <c r="M10" s="103" t="s">
        <v>41</v>
      </c>
      <c r="N10" s="163"/>
      <c r="O10" s="163"/>
      <c r="P10" s="162"/>
      <c r="Q10" s="162"/>
      <c r="R10" s="162"/>
      <c r="S10" s="162"/>
      <c r="T10" s="4" t="s">
        <v>106</v>
      </c>
      <c r="U10" s="4" t="s">
        <v>108</v>
      </c>
      <c r="V10" s="4" t="s">
        <v>106</v>
      </c>
      <c r="W10" s="4" t="s">
        <v>108</v>
      </c>
    </row>
    <row r="11" spans="1:23" ht="29.45" customHeight="1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  <c r="N11" s="100">
        <v>14</v>
      </c>
      <c r="O11" s="100">
        <v>15</v>
      </c>
      <c r="P11" s="100">
        <v>16</v>
      </c>
      <c r="Q11" s="100">
        <v>17</v>
      </c>
      <c r="R11" s="100">
        <v>18</v>
      </c>
      <c r="S11" s="100">
        <v>19</v>
      </c>
      <c r="T11" s="100">
        <v>20</v>
      </c>
      <c r="U11" s="100">
        <v>21</v>
      </c>
      <c r="V11" s="100">
        <v>22</v>
      </c>
      <c r="W11" s="100">
        <v>23</v>
      </c>
    </row>
    <row r="12" spans="1:23" s="47" customFormat="1" ht="58.9" customHeight="1">
      <c r="A12" s="11">
        <v>1</v>
      </c>
      <c r="B12" s="104" t="s">
        <v>15</v>
      </c>
      <c r="C12" s="105">
        <f>+E12+G12</f>
        <v>450</v>
      </c>
      <c r="D12" s="105">
        <f>+F12+H12</f>
        <v>641</v>
      </c>
      <c r="E12" s="112">
        <v>354</v>
      </c>
      <c r="F12" s="105">
        <f>'5-жадвал'!F12</f>
        <v>476</v>
      </c>
      <c r="G12" s="112">
        <v>96</v>
      </c>
      <c r="H12" s="105">
        <f>'5-жадвал'!N12</f>
        <v>165</v>
      </c>
      <c r="I12" s="105">
        <v>37</v>
      </c>
      <c r="J12" s="105">
        <v>446</v>
      </c>
      <c r="K12" s="105">
        <f>L12+M12+N12+O12</f>
        <v>158</v>
      </c>
      <c r="L12" s="105">
        <v>1</v>
      </c>
      <c r="M12" s="105">
        <v>38</v>
      </c>
      <c r="N12" s="105">
        <v>2</v>
      </c>
      <c r="O12" s="105">
        <v>117</v>
      </c>
      <c r="P12" s="105">
        <v>93</v>
      </c>
      <c r="Q12" s="105">
        <f>+D12-(P12+R12+S12)</f>
        <v>483</v>
      </c>
      <c r="R12" s="105">
        <v>42</v>
      </c>
      <c r="S12" s="105">
        <v>23</v>
      </c>
      <c r="T12" s="112">
        <v>13</v>
      </c>
      <c r="U12" s="112">
        <v>10</v>
      </c>
      <c r="V12" s="105">
        <v>2</v>
      </c>
      <c r="W12" s="105">
        <v>1</v>
      </c>
    </row>
    <row r="13" spans="1:23" s="47" customFormat="1" ht="46.9" customHeight="1">
      <c r="A13" s="11">
        <v>2</v>
      </c>
      <c r="B13" s="104" t="s">
        <v>16</v>
      </c>
      <c r="C13" s="105">
        <f t="shared" ref="C13:C26" si="0">+E13+G13</f>
        <v>677</v>
      </c>
      <c r="D13" s="105">
        <f t="shared" ref="D13:D26" si="1">+F13+H13</f>
        <v>788</v>
      </c>
      <c r="E13" s="112">
        <v>507</v>
      </c>
      <c r="F13" s="105">
        <f>'5-жадвал'!F13</f>
        <v>508</v>
      </c>
      <c r="G13" s="112">
        <v>170</v>
      </c>
      <c r="H13" s="105">
        <f>'5-жадвал'!N13</f>
        <v>280</v>
      </c>
      <c r="I13" s="105">
        <v>19</v>
      </c>
      <c r="J13" s="105">
        <v>573</v>
      </c>
      <c r="K13" s="105">
        <f t="shared" ref="K13:K26" si="2">L13+M13+N13+O13</f>
        <v>196</v>
      </c>
      <c r="L13" s="105">
        <v>0</v>
      </c>
      <c r="M13" s="105">
        <v>49</v>
      </c>
      <c r="N13" s="105">
        <v>0</v>
      </c>
      <c r="O13" s="105">
        <v>147</v>
      </c>
      <c r="P13" s="105">
        <v>118</v>
      </c>
      <c r="Q13" s="105">
        <f t="shared" ref="Q13:Q26" si="3">+D13-(P13+R13+S13)</f>
        <v>594</v>
      </c>
      <c r="R13" s="105">
        <v>57</v>
      </c>
      <c r="S13" s="105">
        <v>19</v>
      </c>
      <c r="T13" s="112">
        <v>12</v>
      </c>
      <c r="U13" s="112">
        <v>9</v>
      </c>
      <c r="V13" s="105">
        <v>2</v>
      </c>
      <c r="W13" s="105">
        <v>1</v>
      </c>
    </row>
    <row r="14" spans="1:23" s="47" customFormat="1" ht="46.9" customHeight="1">
      <c r="A14" s="11">
        <v>3</v>
      </c>
      <c r="B14" s="104" t="s">
        <v>17</v>
      </c>
      <c r="C14" s="105">
        <f t="shared" si="0"/>
        <v>898</v>
      </c>
      <c r="D14" s="105">
        <f t="shared" si="1"/>
        <v>912</v>
      </c>
      <c r="E14" s="112">
        <v>699</v>
      </c>
      <c r="F14" s="105">
        <f>'5-жадвал'!F14</f>
        <v>588</v>
      </c>
      <c r="G14" s="112">
        <v>199</v>
      </c>
      <c r="H14" s="105">
        <f>'5-жадвал'!N14</f>
        <v>324</v>
      </c>
      <c r="I14" s="105">
        <v>32</v>
      </c>
      <c r="J14" s="105">
        <v>691</v>
      </c>
      <c r="K14" s="105">
        <f t="shared" si="2"/>
        <v>189</v>
      </c>
      <c r="L14" s="105">
        <v>0</v>
      </c>
      <c r="M14" s="105">
        <v>24</v>
      </c>
      <c r="N14" s="105">
        <v>2</v>
      </c>
      <c r="O14" s="105">
        <v>163</v>
      </c>
      <c r="P14" s="105">
        <v>135</v>
      </c>
      <c r="Q14" s="105">
        <f t="shared" si="3"/>
        <v>707</v>
      </c>
      <c r="R14" s="105">
        <v>32</v>
      </c>
      <c r="S14" s="105">
        <v>38</v>
      </c>
      <c r="T14" s="112">
        <v>20</v>
      </c>
      <c r="U14" s="112">
        <v>16</v>
      </c>
      <c r="V14" s="105">
        <v>3</v>
      </c>
      <c r="W14" s="105">
        <v>2</v>
      </c>
    </row>
    <row r="15" spans="1:23" s="47" customFormat="1" ht="46.9" customHeight="1">
      <c r="A15" s="11">
        <v>4</v>
      </c>
      <c r="B15" s="104" t="s">
        <v>18</v>
      </c>
      <c r="C15" s="105">
        <f t="shared" si="0"/>
        <v>480</v>
      </c>
      <c r="D15" s="105">
        <f t="shared" si="1"/>
        <v>574</v>
      </c>
      <c r="E15" s="112">
        <v>378</v>
      </c>
      <c r="F15" s="105">
        <f>'5-жадвал'!F15</f>
        <v>455</v>
      </c>
      <c r="G15" s="112">
        <v>102</v>
      </c>
      <c r="H15" s="105">
        <f>'5-жадвал'!N15</f>
        <v>119</v>
      </c>
      <c r="I15" s="105">
        <v>26</v>
      </c>
      <c r="J15" s="105">
        <v>413</v>
      </c>
      <c r="K15" s="105">
        <f t="shared" si="2"/>
        <v>135</v>
      </c>
      <c r="L15" s="105">
        <v>0</v>
      </c>
      <c r="M15" s="105">
        <v>32</v>
      </c>
      <c r="N15" s="105">
        <v>2</v>
      </c>
      <c r="O15" s="105">
        <v>101</v>
      </c>
      <c r="P15" s="105">
        <v>76</v>
      </c>
      <c r="Q15" s="105">
        <f t="shared" si="3"/>
        <v>446</v>
      </c>
      <c r="R15" s="105">
        <v>34</v>
      </c>
      <c r="S15" s="105">
        <v>18</v>
      </c>
      <c r="T15" s="112">
        <v>13</v>
      </c>
      <c r="U15" s="112">
        <v>3</v>
      </c>
      <c r="V15" s="105">
        <v>2</v>
      </c>
      <c r="W15" s="105">
        <v>1</v>
      </c>
    </row>
    <row r="16" spans="1:23" s="47" customFormat="1" ht="46.9" customHeight="1">
      <c r="A16" s="11">
        <v>5</v>
      </c>
      <c r="B16" s="104" t="s">
        <v>19</v>
      </c>
      <c r="C16" s="105">
        <f t="shared" si="0"/>
        <v>1290</v>
      </c>
      <c r="D16" s="105">
        <f t="shared" si="1"/>
        <v>1970</v>
      </c>
      <c r="E16" s="112">
        <v>1086</v>
      </c>
      <c r="F16" s="105">
        <f>'5-жадвал'!F16</f>
        <v>1583</v>
      </c>
      <c r="G16" s="112">
        <v>204</v>
      </c>
      <c r="H16" s="105">
        <f>'5-жадвал'!N16</f>
        <v>387</v>
      </c>
      <c r="I16" s="105">
        <v>133</v>
      </c>
      <c r="J16" s="105">
        <v>1345</v>
      </c>
      <c r="K16" s="105">
        <f t="shared" si="2"/>
        <v>493</v>
      </c>
      <c r="L16" s="105">
        <v>2</v>
      </c>
      <c r="M16" s="105">
        <v>62</v>
      </c>
      <c r="N16" s="105">
        <v>5</v>
      </c>
      <c r="O16" s="105">
        <v>424</v>
      </c>
      <c r="P16" s="105">
        <v>202</v>
      </c>
      <c r="Q16" s="105">
        <f t="shared" si="3"/>
        <v>1596</v>
      </c>
      <c r="R16" s="105">
        <v>93</v>
      </c>
      <c r="S16" s="105">
        <v>79</v>
      </c>
      <c r="T16" s="112">
        <v>22</v>
      </c>
      <c r="U16" s="112">
        <v>6</v>
      </c>
      <c r="V16" s="105">
        <v>2</v>
      </c>
      <c r="W16" s="105">
        <v>1</v>
      </c>
    </row>
    <row r="17" spans="1:23" s="47" customFormat="1" ht="46.9" customHeight="1">
      <c r="A17" s="11">
        <v>6</v>
      </c>
      <c r="B17" s="104" t="s">
        <v>20</v>
      </c>
      <c r="C17" s="105">
        <f t="shared" si="0"/>
        <v>533</v>
      </c>
      <c r="D17" s="105">
        <f t="shared" si="1"/>
        <v>683</v>
      </c>
      <c r="E17" s="112">
        <v>364</v>
      </c>
      <c r="F17" s="105">
        <f>'5-жадвал'!F17</f>
        <v>473</v>
      </c>
      <c r="G17" s="112">
        <v>169</v>
      </c>
      <c r="H17" s="105">
        <f>'5-жадвал'!N17</f>
        <v>210</v>
      </c>
      <c r="I17" s="105">
        <v>24</v>
      </c>
      <c r="J17" s="105">
        <v>537</v>
      </c>
      <c r="K17" s="105">
        <f t="shared" si="2"/>
        <v>122</v>
      </c>
      <c r="L17" s="105">
        <v>1</v>
      </c>
      <c r="M17" s="105">
        <v>13</v>
      </c>
      <c r="N17" s="105">
        <v>1</v>
      </c>
      <c r="O17" s="105">
        <v>107</v>
      </c>
      <c r="P17" s="105">
        <v>98</v>
      </c>
      <c r="Q17" s="105">
        <f t="shared" si="3"/>
        <v>545</v>
      </c>
      <c r="R17" s="105">
        <v>20</v>
      </c>
      <c r="S17" s="105">
        <v>20</v>
      </c>
      <c r="T17" s="112">
        <v>11</v>
      </c>
      <c r="U17" s="112">
        <v>6</v>
      </c>
      <c r="V17" s="105">
        <v>2</v>
      </c>
      <c r="W17" s="105">
        <v>1</v>
      </c>
    </row>
    <row r="18" spans="1:23" s="47" customFormat="1" ht="46.9" customHeight="1">
      <c r="A18" s="11">
        <v>7</v>
      </c>
      <c r="B18" s="104" t="s">
        <v>21</v>
      </c>
      <c r="C18" s="105">
        <f t="shared" si="0"/>
        <v>640</v>
      </c>
      <c r="D18" s="105">
        <f t="shared" si="1"/>
        <v>924</v>
      </c>
      <c r="E18" s="112">
        <v>486</v>
      </c>
      <c r="F18" s="105">
        <f>'5-жадвал'!F18</f>
        <v>601</v>
      </c>
      <c r="G18" s="112">
        <v>154</v>
      </c>
      <c r="H18" s="105">
        <f>'5-жадвал'!N18</f>
        <v>323</v>
      </c>
      <c r="I18" s="105">
        <v>22</v>
      </c>
      <c r="J18" s="105">
        <v>698</v>
      </c>
      <c r="K18" s="105">
        <f t="shared" si="2"/>
        <v>204</v>
      </c>
      <c r="L18" s="105">
        <v>2</v>
      </c>
      <c r="M18" s="105">
        <v>41</v>
      </c>
      <c r="N18" s="105">
        <v>2</v>
      </c>
      <c r="O18" s="105">
        <v>159</v>
      </c>
      <c r="P18" s="105">
        <v>158</v>
      </c>
      <c r="Q18" s="105">
        <f t="shared" si="3"/>
        <v>687</v>
      </c>
      <c r="R18" s="105">
        <v>49</v>
      </c>
      <c r="S18" s="105">
        <v>30</v>
      </c>
      <c r="T18" s="112">
        <v>14</v>
      </c>
      <c r="U18" s="112">
        <v>30</v>
      </c>
      <c r="V18" s="105">
        <v>2</v>
      </c>
      <c r="W18" s="105">
        <v>1</v>
      </c>
    </row>
    <row r="19" spans="1:23" s="47" customFormat="1" ht="46.9" customHeight="1">
      <c r="A19" s="11">
        <v>8</v>
      </c>
      <c r="B19" s="104" t="s">
        <v>22</v>
      </c>
      <c r="C19" s="105">
        <f t="shared" si="0"/>
        <v>1267</v>
      </c>
      <c r="D19" s="105">
        <f t="shared" si="1"/>
        <v>1244</v>
      </c>
      <c r="E19" s="112">
        <v>837</v>
      </c>
      <c r="F19" s="105">
        <f>'5-жадвал'!F19</f>
        <v>867</v>
      </c>
      <c r="G19" s="112">
        <v>430</v>
      </c>
      <c r="H19" s="105">
        <f>'5-жадвал'!N19</f>
        <v>377</v>
      </c>
      <c r="I19" s="105">
        <v>62</v>
      </c>
      <c r="J19" s="105">
        <v>886</v>
      </c>
      <c r="K19" s="105">
        <f t="shared" si="2"/>
        <v>296</v>
      </c>
      <c r="L19" s="105">
        <v>2</v>
      </c>
      <c r="M19" s="105">
        <v>47</v>
      </c>
      <c r="N19" s="105">
        <v>2</v>
      </c>
      <c r="O19" s="105">
        <v>245</v>
      </c>
      <c r="P19" s="105">
        <v>168</v>
      </c>
      <c r="Q19" s="105">
        <f t="shared" si="3"/>
        <v>979</v>
      </c>
      <c r="R19" s="105">
        <v>59</v>
      </c>
      <c r="S19" s="105">
        <v>38</v>
      </c>
      <c r="T19" s="112">
        <v>33</v>
      </c>
      <c r="U19" s="112">
        <v>10</v>
      </c>
      <c r="V19" s="105">
        <v>2</v>
      </c>
      <c r="W19" s="105">
        <v>1</v>
      </c>
    </row>
    <row r="20" spans="1:23" s="47" customFormat="1" ht="46.9" customHeight="1">
      <c r="A20" s="11">
        <v>9</v>
      </c>
      <c r="B20" s="104" t="s">
        <v>23</v>
      </c>
      <c r="C20" s="105">
        <f t="shared" si="0"/>
        <v>358</v>
      </c>
      <c r="D20" s="105">
        <f t="shared" si="1"/>
        <v>540</v>
      </c>
      <c r="E20" s="112">
        <v>260</v>
      </c>
      <c r="F20" s="105">
        <f>'5-жадвал'!F20</f>
        <v>384</v>
      </c>
      <c r="G20" s="112">
        <v>98</v>
      </c>
      <c r="H20" s="105">
        <f>'5-жадвал'!N20</f>
        <v>156</v>
      </c>
      <c r="I20" s="105">
        <v>32</v>
      </c>
      <c r="J20" s="105">
        <v>346</v>
      </c>
      <c r="K20" s="105">
        <f t="shared" si="2"/>
        <v>162</v>
      </c>
      <c r="L20" s="105">
        <v>0</v>
      </c>
      <c r="M20" s="105">
        <v>48</v>
      </c>
      <c r="N20" s="105">
        <v>0</v>
      </c>
      <c r="O20" s="105">
        <v>114</v>
      </c>
      <c r="P20" s="105">
        <v>71</v>
      </c>
      <c r="Q20" s="105">
        <f t="shared" si="3"/>
        <v>410</v>
      </c>
      <c r="R20" s="105">
        <v>51</v>
      </c>
      <c r="S20" s="105">
        <v>8</v>
      </c>
      <c r="T20" s="112">
        <v>10</v>
      </c>
      <c r="U20" s="112">
        <v>4</v>
      </c>
      <c r="V20" s="105">
        <v>2</v>
      </c>
      <c r="W20" s="105">
        <v>1</v>
      </c>
    </row>
    <row r="21" spans="1:23" s="47" customFormat="1" ht="46.9" customHeight="1">
      <c r="A21" s="11">
        <v>10</v>
      </c>
      <c r="B21" s="104" t="s">
        <v>24</v>
      </c>
      <c r="C21" s="105">
        <f t="shared" si="0"/>
        <v>963</v>
      </c>
      <c r="D21" s="105">
        <f t="shared" si="1"/>
        <v>1177</v>
      </c>
      <c r="E21" s="112">
        <v>872</v>
      </c>
      <c r="F21" s="105">
        <f>'5-жадвал'!F21</f>
        <v>947</v>
      </c>
      <c r="G21" s="112">
        <v>91</v>
      </c>
      <c r="H21" s="105">
        <f>'5-жадвал'!N21</f>
        <v>230</v>
      </c>
      <c r="I21" s="105">
        <v>60</v>
      </c>
      <c r="J21" s="105">
        <v>881</v>
      </c>
      <c r="K21" s="105">
        <f t="shared" si="2"/>
        <v>234</v>
      </c>
      <c r="L21" s="105">
        <v>1</v>
      </c>
      <c r="M21" s="105">
        <v>23</v>
      </c>
      <c r="N21" s="105">
        <v>1</v>
      </c>
      <c r="O21" s="105">
        <v>209</v>
      </c>
      <c r="P21" s="105">
        <v>117</v>
      </c>
      <c r="Q21" s="105">
        <f t="shared" si="3"/>
        <v>994</v>
      </c>
      <c r="R21" s="105">
        <v>31</v>
      </c>
      <c r="S21" s="105">
        <v>35</v>
      </c>
      <c r="T21" s="112">
        <v>24</v>
      </c>
      <c r="U21" s="112">
        <v>4</v>
      </c>
      <c r="V21" s="105">
        <v>3</v>
      </c>
      <c r="W21" s="105">
        <v>1</v>
      </c>
    </row>
    <row r="22" spans="1:23" s="47" customFormat="1" ht="46.9" customHeight="1">
      <c r="A22" s="11">
        <v>11</v>
      </c>
      <c r="B22" s="104" t="s">
        <v>25</v>
      </c>
      <c r="C22" s="105">
        <f t="shared" si="0"/>
        <v>1707</v>
      </c>
      <c r="D22" s="105">
        <f t="shared" si="1"/>
        <v>1968</v>
      </c>
      <c r="E22" s="112">
        <v>1155</v>
      </c>
      <c r="F22" s="105">
        <f>'5-жадвал'!F22</f>
        <v>1117</v>
      </c>
      <c r="G22" s="112">
        <v>552</v>
      </c>
      <c r="H22" s="105">
        <f>'5-жадвал'!N22</f>
        <v>851</v>
      </c>
      <c r="I22" s="105">
        <v>135</v>
      </c>
      <c r="J22" s="105">
        <v>1401</v>
      </c>
      <c r="K22" s="105">
        <f t="shared" si="2"/>
        <v>433</v>
      </c>
      <c r="L22" s="105">
        <v>11</v>
      </c>
      <c r="M22" s="105">
        <v>41</v>
      </c>
      <c r="N22" s="105">
        <v>11</v>
      </c>
      <c r="O22" s="105">
        <v>370</v>
      </c>
      <c r="P22" s="105">
        <v>321</v>
      </c>
      <c r="Q22" s="105">
        <f t="shared" si="3"/>
        <v>1527</v>
      </c>
      <c r="R22" s="105">
        <v>66</v>
      </c>
      <c r="S22" s="105">
        <v>54</v>
      </c>
      <c r="T22" s="112">
        <v>36</v>
      </c>
      <c r="U22" s="112">
        <v>38</v>
      </c>
      <c r="V22" s="105">
        <v>4</v>
      </c>
      <c r="W22" s="105">
        <v>1</v>
      </c>
    </row>
    <row r="23" spans="1:23" s="47" customFormat="1" ht="46.9" customHeight="1">
      <c r="A23" s="11">
        <v>12</v>
      </c>
      <c r="B23" s="104" t="s">
        <v>26</v>
      </c>
      <c r="C23" s="105">
        <f t="shared" si="0"/>
        <v>1026</v>
      </c>
      <c r="D23" s="105">
        <f t="shared" si="1"/>
        <v>1093</v>
      </c>
      <c r="E23" s="112">
        <v>854</v>
      </c>
      <c r="F23" s="105">
        <f>'5-жадвал'!F23</f>
        <v>676</v>
      </c>
      <c r="G23" s="112">
        <v>172</v>
      </c>
      <c r="H23" s="105">
        <f>'5-жадвал'!N23</f>
        <v>417</v>
      </c>
      <c r="I23" s="105">
        <v>53</v>
      </c>
      <c r="J23" s="105">
        <v>779</v>
      </c>
      <c r="K23" s="105">
        <f t="shared" si="2"/>
        <v>261</v>
      </c>
      <c r="L23" s="105">
        <v>1</v>
      </c>
      <c r="M23" s="105">
        <v>111</v>
      </c>
      <c r="N23" s="105">
        <v>2</v>
      </c>
      <c r="O23" s="105">
        <v>147</v>
      </c>
      <c r="P23" s="105">
        <v>167</v>
      </c>
      <c r="Q23" s="105">
        <f t="shared" si="3"/>
        <v>791</v>
      </c>
      <c r="R23" s="105">
        <v>119</v>
      </c>
      <c r="S23" s="105">
        <v>16</v>
      </c>
      <c r="T23" s="112">
        <v>13</v>
      </c>
      <c r="U23" s="112">
        <v>16</v>
      </c>
      <c r="V23" s="105">
        <v>4</v>
      </c>
      <c r="W23" s="105">
        <v>1</v>
      </c>
    </row>
    <row r="24" spans="1:23" s="47" customFormat="1" ht="46.9" customHeight="1">
      <c r="A24" s="11">
        <v>13</v>
      </c>
      <c r="B24" s="104" t="s">
        <v>27</v>
      </c>
      <c r="C24" s="105">
        <f t="shared" si="0"/>
        <v>476</v>
      </c>
      <c r="D24" s="105">
        <f t="shared" si="1"/>
        <v>618</v>
      </c>
      <c r="E24" s="112">
        <v>349</v>
      </c>
      <c r="F24" s="105">
        <f>'5-жадвал'!F24</f>
        <v>407</v>
      </c>
      <c r="G24" s="112">
        <v>127</v>
      </c>
      <c r="H24" s="105">
        <f>'5-жадвал'!N24</f>
        <v>211</v>
      </c>
      <c r="I24" s="105">
        <v>36</v>
      </c>
      <c r="J24" s="105">
        <v>468</v>
      </c>
      <c r="K24" s="105">
        <f t="shared" si="2"/>
        <v>110</v>
      </c>
      <c r="L24" s="105">
        <v>1</v>
      </c>
      <c r="M24" s="105">
        <v>21</v>
      </c>
      <c r="N24" s="105">
        <v>2</v>
      </c>
      <c r="O24" s="105">
        <v>86</v>
      </c>
      <c r="P24" s="105">
        <v>76</v>
      </c>
      <c r="Q24" s="105">
        <f t="shared" si="3"/>
        <v>479</v>
      </c>
      <c r="R24" s="105">
        <v>29</v>
      </c>
      <c r="S24" s="105">
        <v>34</v>
      </c>
      <c r="T24" s="112">
        <v>11</v>
      </c>
      <c r="U24" s="112">
        <v>22</v>
      </c>
      <c r="V24" s="105">
        <v>2</v>
      </c>
      <c r="W24" s="105">
        <v>1</v>
      </c>
    </row>
    <row r="25" spans="1:23" s="47" customFormat="1" ht="46.9" customHeight="1">
      <c r="A25" s="11">
        <v>14</v>
      </c>
      <c r="B25" s="104" t="s">
        <v>28</v>
      </c>
      <c r="C25" s="105">
        <f t="shared" si="0"/>
        <v>5635</v>
      </c>
      <c r="D25" s="105">
        <f t="shared" si="1"/>
        <v>5786</v>
      </c>
      <c r="E25" s="112">
        <v>3044</v>
      </c>
      <c r="F25" s="105">
        <f>'5-жадвал'!F25</f>
        <v>2484</v>
      </c>
      <c r="G25" s="112">
        <v>2591</v>
      </c>
      <c r="H25" s="105">
        <f>'5-жадвал'!N25</f>
        <v>3302</v>
      </c>
      <c r="I25" s="105">
        <v>485</v>
      </c>
      <c r="J25" s="105">
        <v>4218</v>
      </c>
      <c r="K25" s="105">
        <f t="shared" si="2"/>
        <v>1087</v>
      </c>
      <c r="L25" s="105">
        <v>20</v>
      </c>
      <c r="M25" s="105">
        <v>10</v>
      </c>
      <c r="N25" s="105">
        <v>45</v>
      </c>
      <c r="O25" s="105">
        <v>1012</v>
      </c>
      <c r="P25" s="105">
        <v>1332</v>
      </c>
      <c r="Q25" s="105">
        <f t="shared" si="3"/>
        <v>4106</v>
      </c>
      <c r="R25" s="105">
        <v>117</v>
      </c>
      <c r="S25" s="105">
        <v>231</v>
      </c>
      <c r="T25" s="112">
        <v>122</v>
      </c>
      <c r="U25" s="112">
        <v>139</v>
      </c>
      <c r="V25" s="105">
        <v>2</v>
      </c>
      <c r="W25" s="105">
        <v>1</v>
      </c>
    </row>
    <row r="26" spans="1:23" s="47" customFormat="1" ht="46.9" customHeight="1">
      <c r="A26" s="11">
        <v>15</v>
      </c>
      <c r="B26" s="104" t="s">
        <v>29</v>
      </c>
      <c r="C26" s="105">
        <f t="shared" si="0"/>
        <v>24</v>
      </c>
      <c r="D26" s="105">
        <f t="shared" si="1"/>
        <v>40</v>
      </c>
      <c r="E26" s="112">
        <v>12</v>
      </c>
      <c r="F26" s="105">
        <f>'5-жадвал'!F26</f>
        <v>17</v>
      </c>
      <c r="G26" s="112">
        <v>12</v>
      </c>
      <c r="H26" s="105">
        <f>'5-жадвал'!N26</f>
        <v>23</v>
      </c>
      <c r="I26" s="105">
        <v>17</v>
      </c>
      <c r="J26" s="105">
        <v>23</v>
      </c>
      <c r="K26" s="105">
        <f t="shared" si="2"/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26</v>
      </c>
      <c r="Q26" s="105">
        <f t="shared" si="3"/>
        <v>9</v>
      </c>
      <c r="R26" s="105">
        <v>4</v>
      </c>
      <c r="S26" s="105">
        <v>1</v>
      </c>
      <c r="T26" s="112">
        <v>0</v>
      </c>
      <c r="U26" s="112">
        <v>0</v>
      </c>
      <c r="V26" s="105">
        <v>0</v>
      </c>
      <c r="W26" s="105">
        <v>0</v>
      </c>
    </row>
    <row r="27" spans="1:23" s="47" customFormat="1" ht="46.9" customHeight="1">
      <c r="A27" s="161" t="s">
        <v>74</v>
      </c>
      <c r="B27" s="161"/>
      <c r="C27" s="106">
        <f t="shared" ref="C27:W27" si="4">SUM(C12:C26)</f>
        <v>16424</v>
      </c>
      <c r="D27" s="106">
        <f t="shared" si="4"/>
        <v>18958</v>
      </c>
      <c r="E27" s="106">
        <f t="shared" si="4"/>
        <v>11257</v>
      </c>
      <c r="F27" s="106">
        <f t="shared" si="4"/>
        <v>11583</v>
      </c>
      <c r="G27" s="106">
        <f t="shared" si="4"/>
        <v>5167</v>
      </c>
      <c r="H27" s="106">
        <f t="shared" si="4"/>
        <v>7375</v>
      </c>
      <c r="I27" s="134">
        <f t="shared" si="4"/>
        <v>1173</v>
      </c>
      <c r="J27" s="134">
        <f t="shared" si="4"/>
        <v>13705</v>
      </c>
      <c r="K27" s="134">
        <f t="shared" si="4"/>
        <v>4080</v>
      </c>
      <c r="L27" s="134">
        <f t="shared" si="4"/>
        <v>42</v>
      </c>
      <c r="M27" s="134">
        <f t="shared" si="4"/>
        <v>560</v>
      </c>
      <c r="N27" s="134">
        <f t="shared" si="4"/>
        <v>77</v>
      </c>
      <c r="O27" s="134">
        <f t="shared" si="4"/>
        <v>3401</v>
      </c>
      <c r="P27" s="106">
        <f t="shared" si="4"/>
        <v>3158</v>
      </c>
      <c r="Q27" s="106">
        <f t="shared" si="4"/>
        <v>14353</v>
      </c>
      <c r="R27" s="106">
        <f t="shared" si="4"/>
        <v>803</v>
      </c>
      <c r="S27" s="106">
        <f t="shared" si="4"/>
        <v>644</v>
      </c>
      <c r="T27" s="106">
        <f t="shared" si="4"/>
        <v>354</v>
      </c>
      <c r="U27" s="106">
        <f t="shared" si="4"/>
        <v>313</v>
      </c>
      <c r="V27" s="106">
        <f t="shared" si="4"/>
        <v>34</v>
      </c>
      <c r="W27" s="106">
        <f t="shared" si="4"/>
        <v>15</v>
      </c>
    </row>
    <row r="28" spans="1:23">
      <c r="B28" s="107"/>
      <c r="C28" s="108"/>
      <c r="D28" s="108"/>
      <c r="E28" s="109"/>
      <c r="F28" s="109"/>
      <c r="G28" s="109"/>
      <c r="H28" s="109"/>
      <c r="I28" s="109"/>
      <c r="J28" s="109"/>
      <c r="K28" s="109"/>
      <c r="L28" s="108"/>
      <c r="M28" s="108"/>
      <c r="N28" s="108"/>
      <c r="O28" s="108"/>
      <c r="P28" s="108"/>
      <c r="Q28" s="108"/>
      <c r="R28" s="108"/>
      <c r="S28" s="108"/>
    </row>
    <row r="32" spans="1:23" ht="45.75">
      <c r="G32" s="15"/>
      <c r="H32" s="34"/>
      <c r="I32" s="16"/>
      <c r="J32" s="16"/>
      <c r="K32" s="16"/>
      <c r="L32" s="17"/>
      <c r="M32" s="17"/>
      <c r="N32" s="16"/>
      <c r="O32" s="16"/>
      <c r="P32" s="86"/>
    </row>
  </sheetData>
  <mergeCells count="28">
    <mergeCell ref="V2:W2"/>
    <mergeCell ref="V1:W1"/>
    <mergeCell ref="J5:L5"/>
    <mergeCell ref="V7:W9"/>
    <mergeCell ref="I8:I10"/>
    <mergeCell ref="T7:U9"/>
    <mergeCell ref="S8:S10"/>
    <mergeCell ref="E6:W6"/>
    <mergeCell ref="E7:H7"/>
    <mergeCell ref="A3:W3"/>
    <mergeCell ref="A4:W4"/>
    <mergeCell ref="Q5:W5"/>
    <mergeCell ref="A27:B27"/>
    <mergeCell ref="P8:P10"/>
    <mergeCell ref="Q8:Q10"/>
    <mergeCell ref="R8:R10"/>
    <mergeCell ref="K8:O8"/>
    <mergeCell ref="N9:N10"/>
    <mergeCell ref="E8:F9"/>
    <mergeCell ref="L9:M9"/>
    <mergeCell ref="G8:H9"/>
    <mergeCell ref="O9:O10"/>
    <mergeCell ref="A6:A10"/>
    <mergeCell ref="B6:B10"/>
    <mergeCell ref="C6:D9"/>
    <mergeCell ref="I7:S7"/>
    <mergeCell ref="J8:J10"/>
    <mergeCell ref="K9:K10"/>
  </mergeCells>
  <printOptions horizontalCentered="1"/>
  <pageMargins left="0.31496062992125984" right="0.23622047244094491" top="0.59055118110236227" bottom="0.74803149606299213" header="0.31496062992125984" footer="0.31496062992125984"/>
  <pageSetup paperSize="9" scale="38" orientation="landscape" r:id="rId1"/>
  <ignoredErrors>
    <ignoredError sqref="E27:I27 J27:W27 C27:D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30" zoomScaleNormal="30" workbookViewId="0"/>
  </sheetViews>
  <sheetFormatPr defaultColWidth="8.85546875" defaultRowHeight="35.25"/>
  <cols>
    <col min="1" max="1" width="8.5703125" style="70" customWidth="1"/>
    <col min="2" max="2" width="65.7109375" style="70" customWidth="1"/>
    <col min="3" max="4" width="16.7109375" style="70" customWidth="1"/>
    <col min="5" max="12" width="13.28515625" style="70" customWidth="1"/>
    <col min="13" max="14" width="14.7109375" style="70" customWidth="1"/>
    <col min="15" max="18" width="13.28515625" style="70" customWidth="1"/>
    <col min="19" max="20" width="13.7109375" style="70" customWidth="1"/>
    <col min="21" max="23" width="13.28515625" style="70" customWidth="1"/>
    <col min="24" max="24" width="13.7109375" style="70" customWidth="1"/>
    <col min="25" max="26" width="14.7109375" style="70" customWidth="1"/>
    <col min="27" max="28" width="13.7109375" style="70" customWidth="1"/>
    <col min="29" max="30" width="13.28515625" style="70" customWidth="1"/>
    <col min="31" max="32" width="14.7109375" style="70" customWidth="1"/>
    <col min="33" max="33" width="13.28515625" style="70" customWidth="1"/>
    <col min="34" max="34" width="13.28515625" style="77" customWidth="1"/>
    <col min="35" max="35" width="8.85546875" style="70"/>
    <col min="36" max="36" width="26.5703125" style="70" customWidth="1"/>
    <col min="37" max="38" width="18.85546875" style="79" customWidth="1"/>
    <col min="39" max="16384" width="8.85546875" style="70"/>
  </cols>
  <sheetData>
    <row r="1" spans="1:38" ht="37.5">
      <c r="AF1" s="170"/>
      <c r="AG1" s="170"/>
      <c r="AH1" s="170"/>
    </row>
    <row r="2" spans="1:38" ht="38.25">
      <c r="AF2" s="169" t="s">
        <v>45</v>
      </c>
      <c r="AG2" s="169"/>
      <c r="AH2" s="169"/>
    </row>
    <row r="3" spans="1:38" ht="36" customHeight="1">
      <c r="A3" s="172" t="s">
        <v>119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8" ht="36" customHeight="1">
      <c r="A4" s="172" t="s">
        <v>94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8" s="80" customFormat="1" ht="39" customHeight="1">
      <c r="AK5" s="81"/>
      <c r="AL5" s="81"/>
    </row>
    <row r="6" spans="1:38" ht="288.60000000000002" customHeight="1">
      <c r="A6" s="173" t="s">
        <v>0</v>
      </c>
      <c r="B6" s="173" t="s">
        <v>53</v>
      </c>
      <c r="C6" s="173" t="s">
        <v>69</v>
      </c>
      <c r="D6" s="173"/>
      <c r="E6" s="171" t="s">
        <v>15</v>
      </c>
      <c r="F6" s="171"/>
      <c r="G6" s="171" t="s">
        <v>16</v>
      </c>
      <c r="H6" s="171"/>
      <c r="I6" s="171" t="s">
        <v>17</v>
      </c>
      <c r="J6" s="171"/>
      <c r="K6" s="171" t="s">
        <v>18</v>
      </c>
      <c r="L6" s="171"/>
      <c r="M6" s="171" t="s">
        <v>19</v>
      </c>
      <c r="N6" s="171"/>
      <c r="O6" s="171" t="s">
        <v>20</v>
      </c>
      <c r="P6" s="171"/>
      <c r="Q6" s="171" t="s">
        <v>21</v>
      </c>
      <c r="R6" s="171"/>
      <c r="S6" s="171" t="s">
        <v>22</v>
      </c>
      <c r="T6" s="171"/>
      <c r="U6" s="171" t="s">
        <v>23</v>
      </c>
      <c r="V6" s="171"/>
      <c r="W6" s="171" t="s">
        <v>24</v>
      </c>
      <c r="X6" s="171"/>
      <c r="Y6" s="171" t="s">
        <v>25</v>
      </c>
      <c r="Z6" s="171"/>
      <c r="AA6" s="171" t="s">
        <v>26</v>
      </c>
      <c r="AB6" s="171"/>
      <c r="AC6" s="171" t="s">
        <v>27</v>
      </c>
      <c r="AD6" s="171"/>
      <c r="AE6" s="171" t="s">
        <v>28</v>
      </c>
      <c r="AF6" s="171"/>
      <c r="AG6" s="171" t="s">
        <v>46</v>
      </c>
      <c r="AH6" s="171"/>
    </row>
    <row r="7" spans="1:38" ht="41.45" customHeight="1">
      <c r="A7" s="173"/>
      <c r="B7" s="173"/>
      <c r="C7" s="71" t="s">
        <v>106</v>
      </c>
      <c r="D7" s="71" t="s">
        <v>108</v>
      </c>
      <c r="E7" s="33">
        <v>2019</v>
      </c>
      <c r="F7" s="33">
        <v>2020</v>
      </c>
      <c r="G7" s="33">
        <v>2019</v>
      </c>
      <c r="H7" s="33">
        <v>2020</v>
      </c>
      <c r="I7" s="33">
        <v>2019</v>
      </c>
      <c r="J7" s="33">
        <v>2020</v>
      </c>
      <c r="K7" s="33">
        <v>2019</v>
      </c>
      <c r="L7" s="33">
        <v>2020</v>
      </c>
      <c r="M7" s="33">
        <v>2019</v>
      </c>
      <c r="N7" s="33">
        <v>2020</v>
      </c>
      <c r="O7" s="33">
        <v>2019</v>
      </c>
      <c r="P7" s="33">
        <v>2020</v>
      </c>
      <c r="Q7" s="33">
        <v>2019</v>
      </c>
      <c r="R7" s="33">
        <v>2020</v>
      </c>
      <c r="S7" s="33">
        <v>2019</v>
      </c>
      <c r="T7" s="33">
        <v>2020</v>
      </c>
      <c r="U7" s="33">
        <v>2019</v>
      </c>
      <c r="V7" s="33">
        <v>2020</v>
      </c>
      <c r="W7" s="33">
        <v>2019</v>
      </c>
      <c r="X7" s="33">
        <v>2020</v>
      </c>
      <c r="Y7" s="33">
        <v>2019</v>
      </c>
      <c r="Z7" s="33">
        <v>2020</v>
      </c>
      <c r="AA7" s="33">
        <v>2019</v>
      </c>
      <c r="AB7" s="33">
        <v>2020</v>
      </c>
      <c r="AC7" s="33">
        <v>2019</v>
      </c>
      <c r="AD7" s="33">
        <v>2020</v>
      </c>
      <c r="AE7" s="33">
        <v>2019</v>
      </c>
      <c r="AF7" s="33">
        <v>2020</v>
      </c>
      <c r="AG7" s="33">
        <v>2019</v>
      </c>
      <c r="AH7" s="33">
        <v>2020</v>
      </c>
    </row>
    <row r="8" spans="1:38" ht="41.4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  <c r="T8" s="72">
        <v>20</v>
      </c>
      <c r="U8" s="72">
        <v>21</v>
      </c>
      <c r="V8" s="72">
        <v>22</v>
      </c>
      <c r="W8" s="72">
        <v>23</v>
      </c>
      <c r="X8" s="72">
        <v>24</v>
      </c>
      <c r="Y8" s="72">
        <v>25</v>
      </c>
      <c r="Z8" s="72">
        <v>26</v>
      </c>
      <c r="AA8" s="72">
        <v>27</v>
      </c>
      <c r="AB8" s="72">
        <v>28</v>
      </c>
      <c r="AC8" s="72">
        <v>29</v>
      </c>
      <c r="AD8" s="72">
        <v>30</v>
      </c>
      <c r="AE8" s="72">
        <v>31</v>
      </c>
      <c r="AF8" s="72">
        <v>32</v>
      </c>
      <c r="AG8" s="72">
        <v>33</v>
      </c>
      <c r="AH8" s="72">
        <v>34</v>
      </c>
      <c r="AJ8" s="102"/>
    </row>
    <row r="9" spans="1:38" ht="69.95" customHeight="1">
      <c r="A9" s="124">
        <v>1</v>
      </c>
      <c r="B9" s="127" t="s">
        <v>78</v>
      </c>
      <c r="C9" s="121">
        <f>E9+G9+I9+K9+M9+O9+Q9+S9+U9+W9+Y9+AA9+AC9+AE9+AG9</f>
        <v>3935</v>
      </c>
      <c r="D9" s="121">
        <f>F9+H9+J9+L9+N9+P9+R9+T9+V9+X9+Z9+AB9+AD9+AF9+AH9</f>
        <v>6610</v>
      </c>
      <c r="E9" s="129">
        <v>75</v>
      </c>
      <c r="F9" s="129">
        <v>191</v>
      </c>
      <c r="G9" s="129">
        <v>230</v>
      </c>
      <c r="H9" s="129">
        <v>249</v>
      </c>
      <c r="I9" s="129">
        <v>281</v>
      </c>
      <c r="J9" s="129">
        <v>365</v>
      </c>
      <c r="K9" s="129">
        <v>107</v>
      </c>
      <c r="L9" s="129">
        <v>195</v>
      </c>
      <c r="M9" s="129">
        <v>200</v>
      </c>
      <c r="N9" s="129">
        <v>589</v>
      </c>
      <c r="O9" s="129">
        <v>126</v>
      </c>
      <c r="P9" s="129">
        <v>281</v>
      </c>
      <c r="Q9" s="129">
        <v>136</v>
      </c>
      <c r="R9" s="129">
        <v>286</v>
      </c>
      <c r="S9" s="129">
        <v>303</v>
      </c>
      <c r="T9" s="129">
        <v>385</v>
      </c>
      <c r="U9" s="129">
        <v>81</v>
      </c>
      <c r="V9" s="129">
        <v>147</v>
      </c>
      <c r="W9" s="129">
        <v>178</v>
      </c>
      <c r="X9" s="129">
        <v>339</v>
      </c>
      <c r="Y9" s="129">
        <v>625</v>
      </c>
      <c r="Z9" s="129">
        <v>663</v>
      </c>
      <c r="AA9" s="129">
        <v>292</v>
      </c>
      <c r="AB9" s="129">
        <v>356</v>
      </c>
      <c r="AC9" s="129">
        <v>117</v>
      </c>
      <c r="AD9" s="129">
        <v>222</v>
      </c>
      <c r="AE9" s="129">
        <v>1181</v>
      </c>
      <c r="AF9" s="130">
        <v>2330</v>
      </c>
      <c r="AG9" s="130">
        <v>3</v>
      </c>
      <c r="AH9" s="122">
        <v>12</v>
      </c>
      <c r="AJ9" s="102"/>
    </row>
    <row r="10" spans="1:38" ht="69.95" customHeight="1">
      <c r="A10" s="124">
        <v>2</v>
      </c>
      <c r="B10" s="127" t="s">
        <v>79</v>
      </c>
      <c r="C10" s="121">
        <f t="shared" ref="C10:C19" si="0">E10+G10+I10+K10+M10+O10+Q10+S10+U10+W10+Y10+AA10+AC10+AE10+AG10</f>
        <v>1039</v>
      </c>
      <c r="D10" s="121">
        <f t="shared" ref="D10:D19" si="1">F10+H10+J10+L10+N10+P10+R10+T10+V10+X10+Z10+AB10+AD10+AF10+AH10</f>
        <v>1810</v>
      </c>
      <c r="E10" s="129">
        <v>25</v>
      </c>
      <c r="F10" s="129">
        <v>53</v>
      </c>
      <c r="G10" s="129">
        <v>39</v>
      </c>
      <c r="H10" s="129">
        <v>69</v>
      </c>
      <c r="I10" s="129">
        <v>43</v>
      </c>
      <c r="J10" s="129">
        <v>70</v>
      </c>
      <c r="K10" s="129">
        <v>22</v>
      </c>
      <c r="L10" s="129">
        <v>40</v>
      </c>
      <c r="M10" s="129">
        <v>95</v>
      </c>
      <c r="N10" s="129">
        <v>195</v>
      </c>
      <c r="O10" s="129">
        <v>35</v>
      </c>
      <c r="P10" s="129">
        <v>40</v>
      </c>
      <c r="Q10" s="129">
        <v>47</v>
      </c>
      <c r="R10" s="129">
        <v>95</v>
      </c>
      <c r="S10" s="129">
        <v>69</v>
      </c>
      <c r="T10" s="129">
        <v>143</v>
      </c>
      <c r="U10" s="129">
        <v>27</v>
      </c>
      <c r="V10" s="129">
        <v>50</v>
      </c>
      <c r="W10" s="129">
        <v>70</v>
      </c>
      <c r="X10" s="129">
        <v>127</v>
      </c>
      <c r="Y10" s="129">
        <v>97</v>
      </c>
      <c r="Z10" s="129">
        <v>216</v>
      </c>
      <c r="AA10" s="129">
        <v>52</v>
      </c>
      <c r="AB10" s="129">
        <v>79</v>
      </c>
      <c r="AC10" s="129">
        <v>27</v>
      </c>
      <c r="AD10" s="129">
        <v>82</v>
      </c>
      <c r="AE10" s="129">
        <v>390</v>
      </c>
      <c r="AF10" s="130">
        <v>550</v>
      </c>
      <c r="AG10" s="130">
        <v>1</v>
      </c>
      <c r="AH10" s="122">
        <v>1</v>
      </c>
      <c r="AJ10" s="102"/>
    </row>
    <row r="11" spans="1:38" ht="69.95" customHeight="1">
      <c r="A11" s="124">
        <v>3</v>
      </c>
      <c r="B11" s="127" t="s">
        <v>80</v>
      </c>
      <c r="C11" s="121">
        <f t="shared" si="0"/>
        <v>664</v>
      </c>
      <c r="D11" s="121">
        <f t="shared" si="1"/>
        <v>2176</v>
      </c>
      <c r="E11" s="129">
        <v>6</v>
      </c>
      <c r="F11" s="129">
        <v>37</v>
      </c>
      <c r="G11" s="129">
        <v>23</v>
      </c>
      <c r="H11" s="129">
        <v>66</v>
      </c>
      <c r="I11" s="129">
        <v>24</v>
      </c>
      <c r="J11" s="129">
        <v>90</v>
      </c>
      <c r="K11" s="129">
        <v>16</v>
      </c>
      <c r="L11" s="129">
        <v>121</v>
      </c>
      <c r="M11" s="129">
        <v>44</v>
      </c>
      <c r="N11" s="129">
        <v>476</v>
      </c>
      <c r="O11" s="129">
        <v>7</v>
      </c>
      <c r="P11" s="129">
        <v>149</v>
      </c>
      <c r="Q11" s="129">
        <v>10</v>
      </c>
      <c r="R11" s="129">
        <v>87</v>
      </c>
      <c r="S11" s="129">
        <v>42</v>
      </c>
      <c r="T11" s="129">
        <v>324</v>
      </c>
      <c r="U11" s="129">
        <v>10</v>
      </c>
      <c r="V11" s="129">
        <v>93</v>
      </c>
      <c r="W11" s="129">
        <v>45</v>
      </c>
      <c r="X11" s="129">
        <v>177</v>
      </c>
      <c r="Y11" s="129">
        <v>88</v>
      </c>
      <c r="Z11" s="129">
        <v>222</v>
      </c>
      <c r="AA11" s="129">
        <v>42</v>
      </c>
      <c r="AB11" s="129">
        <v>96</v>
      </c>
      <c r="AC11" s="129">
        <v>13</v>
      </c>
      <c r="AD11" s="129">
        <v>67</v>
      </c>
      <c r="AE11" s="129">
        <v>294</v>
      </c>
      <c r="AF11" s="130">
        <v>171</v>
      </c>
      <c r="AG11" s="130">
        <v>0</v>
      </c>
      <c r="AH11" s="122">
        <v>0</v>
      </c>
      <c r="AJ11" s="102"/>
    </row>
    <row r="12" spans="1:38" ht="69.95" customHeight="1">
      <c r="A12" s="124">
        <v>4</v>
      </c>
      <c r="B12" s="127" t="s">
        <v>81</v>
      </c>
      <c r="C12" s="121">
        <f t="shared" si="0"/>
        <v>64</v>
      </c>
      <c r="D12" s="121">
        <f t="shared" si="1"/>
        <v>166</v>
      </c>
      <c r="E12" s="129">
        <v>4</v>
      </c>
      <c r="F12" s="129">
        <v>4</v>
      </c>
      <c r="G12" s="129">
        <v>3</v>
      </c>
      <c r="H12" s="129">
        <v>3</v>
      </c>
      <c r="I12" s="129">
        <v>2</v>
      </c>
      <c r="J12" s="129">
        <v>4</v>
      </c>
      <c r="K12" s="129">
        <v>2</v>
      </c>
      <c r="L12" s="129">
        <v>0</v>
      </c>
      <c r="M12" s="129">
        <v>5</v>
      </c>
      <c r="N12" s="129">
        <v>17</v>
      </c>
      <c r="O12" s="129">
        <v>0</v>
      </c>
      <c r="P12" s="129">
        <v>1</v>
      </c>
      <c r="Q12" s="129">
        <v>2</v>
      </c>
      <c r="R12" s="129">
        <v>8</v>
      </c>
      <c r="S12" s="129">
        <v>6</v>
      </c>
      <c r="T12" s="129">
        <v>6</v>
      </c>
      <c r="U12" s="129">
        <v>0</v>
      </c>
      <c r="V12" s="129">
        <v>19</v>
      </c>
      <c r="W12" s="129">
        <v>0</v>
      </c>
      <c r="X12" s="129">
        <v>3</v>
      </c>
      <c r="Y12" s="129">
        <v>8</v>
      </c>
      <c r="Z12" s="129">
        <v>39</v>
      </c>
      <c r="AA12" s="129">
        <v>5</v>
      </c>
      <c r="AB12" s="129">
        <v>4</v>
      </c>
      <c r="AC12" s="129">
        <v>2</v>
      </c>
      <c r="AD12" s="129">
        <v>2</v>
      </c>
      <c r="AE12" s="129">
        <v>25</v>
      </c>
      <c r="AF12" s="130">
        <v>56</v>
      </c>
      <c r="AG12" s="130">
        <v>0</v>
      </c>
      <c r="AH12" s="122">
        <v>0</v>
      </c>
      <c r="AJ12" s="102"/>
    </row>
    <row r="13" spans="1:38" ht="99.95" customHeight="1">
      <c r="A13" s="124">
        <v>5</v>
      </c>
      <c r="B13" s="127" t="s">
        <v>82</v>
      </c>
      <c r="C13" s="121">
        <f t="shared" si="0"/>
        <v>13</v>
      </c>
      <c r="D13" s="121">
        <f t="shared" si="1"/>
        <v>20</v>
      </c>
      <c r="E13" s="129">
        <v>0</v>
      </c>
      <c r="F13" s="129">
        <v>2</v>
      </c>
      <c r="G13" s="129">
        <v>2</v>
      </c>
      <c r="H13" s="129">
        <v>0</v>
      </c>
      <c r="I13" s="129">
        <v>0</v>
      </c>
      <c r="J13" s="129">
        <v>0</v>
      </c>
      <c r="K13" s="129">
        <v>0</v>
      </c>
      <c r="L13" s="129">
        <v>1</v>
      </c>
      <c r="M13" s="129">
        <v>1</v>
      </c>
      <c r="N13" s="129">
        <v>9</v>
      </c>
      <c r="O13" s="129">
        <v>3</v>
      </c>
      <c r="P13" s="129">
        <v>1</v>
      </c>
      <c r="Q13" s="129">
        <v>0</v>
      </c>
      <c r="R13" s="129">
        <v>1</v>
      </c>
      <c r="S13" s="129">
        <v>0</v>
      </c>
      <c r="T13" s="129">
        <v>0</v>
      </c>
      <c r="U13" s="129">
        <v>0</v>
      </c>
      <c r="V13" s="129">
        <v>0</v>
      </c>
      <c r="W13" s="129">
        <v>4</v>
      </c>
      <c r="X13" s="129">
        <v>1</v>
      </c>
      <c r="Y13" s="129">
        <v>2</v>
      </c>
      <c r="Z13" s="129">
        <v>1</v>
      </c>
      <c r="AA13" s="129">
        <v>0</v>
      </c>
      <c r="AB13" s="129">
        <v>0</v>
      </c>
      <c r="AC13" s="129">
        <v>0</v>
      </c>
      <c r="AD13" s="129">
        <v>3</v>
      </c>
      <c r="AE13" s="129">
        <v>1</v>
      </c>
      <c r="AF13" s="130">
        <v>1</v>
      </c>
      <c r="AG13" s="130">
        <v>0</v>
      </c>
      <c r="AH13" s="122">
        <v>0</v>
      </c>
      <c r="AJ13" s="102"/>
    </row>
    <row r="14" spans="1:38" ht="99.95" customHeight="1">
      <c r="A14" s="124">
        <v>6</v>
      </c>
      <c r="B14" s="127" t="s">
        <v>83</v>
      </c>
      <c r="C14" s="121">
        <f t="shared" si="0"/>
        <v>161</v>
      </c>
      <c r="D14" s="121">
        <f t="shared" si="1"/>
        <v>237</v>
      </c>
      <c r="E14" s="129">
        <v>5</v>
      </c>
      <c r="F14" s="129">
        <v>10</v>
      </c>
      <c r="G14" s="129">
        <v>3</v>
      </c>
      <c r="H14" s="129">
        <v>10</v>
      </c>
      <c r="I14" s="129">
        <v>7</v>
      </c>
      <c r="J14" s="129">
        <v>14</v>
      </c>
      <c r="K14" s="129">
        <v>1</v>
      </c>
      <c r="L14" s="129">
        <v>16</v>
      </c>
      <c r="M14" s="129">
        <v>19</v>
      </c>
      <c r="N14" s="129">
        <v>37</v>
      </c>
      <c r="O14" s="129">
        <v>5</v>
      </c>
      <c r="P14" s="129">
        <v>19</v>
      </c>
      <c r="Q14" s="129">
        <v>11</v>
      </c>
      <c r="R14" s="129">
        <v>8</v>
      </c>
      <c r="S14" s="129">
        <v>15</v>
      </c>
      <c r="T14" s="129">
        <v>18</v>
      </c>
      <c r="U14" s="129">
        <v>1</v>
      </c>
      <c r="V14" s="129">
        <v>7</v>
      </c>
      <c r="W14" s="129">
        <v>7</v>
      </c>
      <c r="X14" s="129">
        <v>38</v>
      </c>
      <c r="Y14" s="129">
        <v>13</v>
      </c>
      <c r="Z14" s="129">
        <v>28</v>
      </c>
      <c r="AA14" s="129">
        <v>15</v>
      </c>
      <c r="AB14" s="129">
        <v>12</v>
      </c>
      <c r="AC14" s="129">
        <v>8</v>
      </c>
      <c r="AD14" s="129">
        <v>7</v>
      </c>
      <c r="AE14" s="129">
        <v>51</v>
      </c>
      <c r="AF14" s="130">
        <v>13</v>
      </c>
      <c r="AG14" s="130">
        <v>0</v>
      </c>
      <c r="AH14" s="122">
        <v>0</v>
      </c>
      <c r="AJ14" s="102"/>
    </row>
    <row r="15" spans="1:38" ht="120" customHeight="1">
      <c r="A15" s="124">
        <v>7</v>
      </c>
      <c r="B15" s="127" t="s">
        <v>84</v>
      </c>
      <c r="C15" s="121">
        <f t="shared" si="0"/>
        <v>12</v>
      </c>
      <c r="D15" s="121">
        <f t="shared" si="1"/>
        <v>43</v>
      </c>
      <c r="E15" s="129">
        <v>1</v>
      </c>
      <c r="F15" s="129">
        <v>2</v>
      </c>
      <c r="G15" s="129">
        <v>1</v>
      </c>
      <c r="H15" s="129">
        <v>0</v>
      </c>
      <c r="I15" s="129">
        <v>1</v>
      </c>
      <c r="J15" s="129">
        <v>2</v>
      </c>
      <c r="K15" s="129">
        <v>0</v>
      </c>
      <c r="L15" s="129">
        <v>0</v>
      </c>
      <c r="M15" s="129">
        <v>1</v>
      </c>
      <c r="N15" s="129">
        <v>9</v>
      </c>
      <c r="O15" s="129">
        <v>1</v>
      </c>
      <c r="P15" s="129">
        <v>3</v>
      </c>
      <c r="Q15" s="129">
        <v>0</v>
      </c>
      <c r="R15" s="129">
        <v>0</v>
      </c>
      <c r="S15" s="129">
        <v>1</v>
      </c>
      <c r="T15" s="129">
        <v>1</v>
      </c>
      <c r="U15" s="129">
        <v>0</v>
      </c>
      <c r="V15" s="129">
        <v>1</v>
      </c>
      <c r="W15" s="129">
        <v>0</v>
      </c>
      <c r="X15" s="129">
        <v>1</v>
      </c>
      <c r="Y15" s="129">
        <v>1</v>
      </c>
      <c r="Z15" s="129">
        <v>7</v>
      </c>
      <c r="AA15" s="129">
        <v>1</v>
      </c>
      <c r="AB15" s="129">
        <v>5</v>
      </c>
      <c r="AC15" s="129">
        <v>1</v>
      </c>
      <c r="AD15" s="129">
        <v>3</v>
      </c>
      <c r="AE15" s="129">
        <v>3</v>
      </c>
      <c r="AF15" s="130">
        <v>9</v>
      </c>
      <c r="AG15" s="130">
        <v>0</v>
      </c>
      <c r="AH15" s="122">
        <v>0</v>
      </c>
      <c r="AJ15" s="102"/>
    </row>
    <row r="16" spans="1:38" ht="99.95" customHeight="1">
      <c r="A16" s="124">
        <v>8</v>
      </c>
      <c r="B16" s="127" t="s">
        <v>85</v>
      </c>
      <c r="C16" s="121">
        <f t="shared" si="0"/>
        <v>380</v>
      </c>
      <c r="D16" s="121">
        <f t="shared" si="1"/>
        <v>1495</v>
      </c>
      <c r="E16" s="129">
        <v>17</v>
      </c>
      <c r="F16" s="129">
        <v>69</v>
      </c>
      <c r="G16" s="129">
        <v>26</v>
      </c>
      <c r="H16" s="129">
        <v>84</v>
      </c>
      <c r="I16" s="129">
        <v>21</v>
      </c>
      <c r="J16" s="129">
        <v>60</v>
      </c>
      <c r="K16" s="129">
        <v>14</v>
      </c>
      <c r="L16" s="129">
        <v>51</v>
      </c>
      <c r="M16" s="129">
        <v>39</v>
      </c>
      <c r="N16" s="129">
        <v>145</v>
      </c>
      <c r="O16" s="129">
        <v>18</v>
      </c>
      <c r="P16" s="129">
        <v>30</v>
      </c>
      <c r="Q16" s="129">
        <v>23</v>
      </c>
      <c r="R16" s="129">
        <v>76</v>
      </c>
      <c r="S16" s="129">
        <v>23</v>
      </c>
      <c r="T16" s="129">
        <v>87</v>
      </c>
      <c r="U16" s="129">
        <v>12</v>
      </c>
      <c r="V16" s="129">
        <v>36</v>
      </c>
      <c r="W16" s="129">
        <v>34</v>
      </c>
      <c r="X16" s="129">
        <v>99</v>
      </c>
      <c r="Y16" s="129">
        <v>45</v>
      </c>
      <c r="Z16" s="129">
        <v>179</v>
      </c>
      <c r="AA16" s="129">
        <v>22</v>
      </c>
      <c r="AB16" s="129">
        <v>90</v>
      </c>
      <c r="AC16" s="129">
        <v>8</v>
      </c>
      <c r="AD16" s="129">
        <v>61</v>
      </c>
      <c r="AE16" s="129">
        <v>78</v>
      </c>
      <c r="AF16" s="130">
        <v>428</v>
      </c>
      <c r="AG16" s="130">
        <v>0</v>
      </c>
      <c r="AH16" s="122">
        <v>0</v>
      </c>
      <c r="AJ16" s="102"/>
    </row>
    <row r="17" spans="1:38" ht="120" customHeight="1">
      <c r="A17" s="124">
        <v>9</v>
      </c>
      <c r="B17" s="127" t="s">
        <v>86</v>
      </c>
      <c r="C17" s="121">
        <f t="shared" si="0"/>
        <v>175</v>
      </c>
      <c r="D17" s="121">
        <f t="shared" si="1"/>
        <v>234</v>
      </c>
      <c r="E17" s="129">
        <v>3</v>
      </c>
      <c r="F17" s="129">
        <v>13</v>
      </c>
      <c r="G17" s="129">
        <v>8</v>
      </c>
      <c r="H17" s="129">
        <v>3</v>
      </c>
      <c r="I17" s="129">
        <v>2</v>
      </c>
      <c r="J17" s="129">
        <v>3</v>
      </c>
      <c r="K17" s="129">
        <v>6</v>
      </c>
      <c r="L17" s="129">
        <v>2</v>
      </c>
      <c r="M17" s="129">
        <v>22</v>
      </c>
      <c r="N17" s="129">
        <v>27</v>
      </c>
      <c r="O17" s="129">
        <v>5</v>
      </c>
      <c r="P17" s="129">
        <v>6</v>
      </c>
      <c r="Q17" s="129">
        <v>6</v>
      </c>
      <c r="R17" s="129">
        <v>9</v>
      </c>
      <c r="S17" s="129">
        <v>19</v>
      </c>
      <c r="T17" s="129">
        <v>6</v>
      </c>
      <c r="U17" s="129">
        <v>4</v>
      </c>
      <c r="V17" s="129">
        <v>5</v>
      </c>
      <c r="W17" s="129">
        <v>12</v>
      </c>
      <c r="X17" s="129">
        <v>6</v>
      </c>
      <c r="Y17" s="129">
        <v>18</v>
      </c>
      <c r="Z17" s="129">
        <v>6</v>
      </c>
      <c r="AA17" s="129">
        <v>13</v>
      </c>
      <c r="AB17" s="129">
        <v>5</v>
      </c>
      <c r="AC17" s="129">
        <v>10</v>
      </c>
      <c r="AD17" s="129">
        <v>11</v>
      </c>
      <c r="AE17" s="129">
        <v>47</v>
      </c>
      <c r="AF17" s="130">
        <v>130</v>
      </c>
      <c r="AG17" s="130">
        <v>0</v>
      </c>
      <c r="AH17" s="122">
        <v>2</v>
      </c>
      <c r="AJ17" s="102"/>
    </row>
    <row r="18" spans="1:38" ht="120" customHeight="1">
      <c r="A18" s="124">
        <v>10</v>
      </c>
      <c r="B18" s="128" t="s">
        <v>87</v>
      </c>
      <c r="C18" s="121">
        <f t="shared" si="0"/>
        <v>65</v>
      </c>
      <c r="D18" s="121">
        <f t="shared" si="1"/>
        <v>93</v>
      </c>
      <c r="E18" s="129">
        <v>0</v>
      </c>
      <c r="F18" s="129">
        <v>4</v>
      </c>
      <c r="G18" s="129">
        <v>1</v>
      </c>
      <c r="H18" s="129">
        <v>3</v>
      </c>
      <c r="I18" s="129">
        <v>4</v>
      </c>
      <c r="J18" s="129">
        <v>1</v>
      </c>
      <c r="K18" s="129">
        <v>2</v>
      </c>
      <c r="L18" s="129">
        <v>1</v>
      </c>
      <c r="M18" s="129">
        <v>5</v>
      </c>
      <c r="N18" s="129">
        <v>7</v>
      </c>
      <c r="O18" s="129">
        <v>2</v>
      </c>
      <c r="P18" s="129">
        <v>11</v>
      </c>
      <c r="Q18" s="129">
        <v>6</v>
      </c>
      <c r="R18" s="129">
        <v>2</v>
      </c>
      <c r="S18" s="129">
        <v>3</v>
      </c>
      <c r="T18" s="129">
        <v>5</v>
      </c>
      <c r="U18" s="129">
        <v>0</v>
      </c>
      <c r="V18" s="129">
        <v>3</v>
      </c>
      <c r="W18" s="129">
        <v>2</v>
      </c>
      <c r="X18" s="129">
        <v>4</v>
      </c>
      <c r="Y18" s="129">
        <v>4</v>
      </c>
      <c r="Z18" s="129">
        <v>19</v>
      </c>
      <c r="AA18" s="129">
        <v>5</v>
      </c>
      <c r="AB18" s="129">
        <v>6</v>
      </c>
      <c r="AC18" s="129">
        <v>5</v>
      </c>
      <c r="AD18" s="129">
        <v>6</v>
      </c>
      <c r="AE18" s="129">
        <v>25</v>
      </c>
      <c r="AF18" s="130">
        <v>21</v>
      </c>
      <c r="AG18" s="130">
        <v>1</v>
      </c>
      <c r="AH18" s="122">
        <v>0</v>
      </c>
      <c r="AJ18" s="102"/>
    </row>
    <row r="19" spans="1:38" ht="150" customHeight="1">
      <c r="A19" s="124">
        <v>11</v>
      </c>
      <c r="B19" s="127" t="s">
        <v>88</v>
      </c>
      <c r="C19" s="121">
        <f t="shared" si="0"/>
        <v>9916</v>
      </c>
      <c r="D19" s="121">
        <f t="shared" si="1"/>
        <v>6074</v>
      </c>
      <c r="E19" s="131">
        <v>314</v>
      </c>
      <c r="F19" s="131">
        <v>256</v>
      </c>
      <c r="G19" s="131">
        <v>341</v>
      </c>
      <c r="H19" s="131">
        <v>301</v>
      </c>
      <c r="I19" s="131">
        <v>513</v>
      </c>
      <c r="J19" s="131">
        <v>303</v>
      </c>
      <c r="K19" s="131">
        <v>310</v>
      </c>
      <c r="L19" s="131">
        <v>147</v>
      </c>
      <c r="M19" s="131">
        <v>859</v>
      </c>
      <c r="N19" s="131">
        <v>460</v>
      </c>
      <c r="O19" s="131">
        <v>331</v>
      </c>
      <c r="P19" s="131">
        <v>142</v>
      </c>
      <c r="Q19" s="131">
        <v>399</v>
      </c>
      <c r="R19" s="131">
        <v>352</v>
      </c>
      <c r="S19" s="131">
        <v>786</v>
      </c>
      <c r="T19" s="131">
        <v>269</v>
      </c>
      <c r="U19" s="131">
        <v>223</v>
      </c>
      <c r="V19" s="131">
        <v>179</v>
      </c>
      <c r="W19" s="131">
        <v>611</v>
      </c>
      <c r="X19" s="131">
        <v>380</v>
      </c>
      <c r="Y19" s="131">
        <v>806</v>
      </c>
      <c r="Z19" s="131">
        <v>589</v>
      </c>
      <c r="AA19" s="131">
        <v>579</v>
      </c>
      <c r="AB19" s="131">
        <v>440</v>
      </c>
      <c r="AC19" s="131">
        <v>285</v>
      </c>
      <c r="AD19" s="131">
        <v>150</v>
      </c>
      <c r="AE19" s="131">
        <v>3540</v>
      </c>
      <c r="AF19" s="132">
        <v>2081</v>
      </c>
      <c r="AG19" s="132">
        <v>19</v>
      </c>
      <c r="AH19" s="123">
        <v>25</v>
      </c>
      <c r="AJ19" s="102"/>
    </row>
    <row r="20" spans="1:38" s="125" customFormat="1" ht="75" customHeight="1">
      <c r="A20" s="174" t="s">
        <v>74</v>
      </c>
      <c r="B20" s="174"/>
      <c r="C20" s="124">
        <f>SUM(C9:C19)</f>
        <v>16424</v>
      </c>
      <c r="D20" s="124">
        <f>SUM(D9:D19)</f>
        <v>18958</v>
      </c>
      <c r="E20" s="124">
        <f>SUM(E9:E19)</f>
        <v>450</v>
      </c>
      <c r="F20" s="124">
        <f t="shared" ref="F20:AH20" si="2">SUM(F9:F19)</f>
        <v>641</v>
      </c>
      <c r="G20" s="124">
        <f t="shared" si="2"/>
        <v>677</v>
      </c>
      <c r="H20" s="124">
        <f t="shared" si="2"/>
        <v>788</v>
      </c>
      <c r="I20" s="124">
        <f t="shared" si="2"/>
        <v>898</v>
      </c>
      <c r="J20" s="124">
        <f t="shared" si="2"/>
        <v>912</v>
      </c>
      <c r="K20" s="124">
        <f t="shared" si="2"/>
        <v>480</v>
      </c>
      <c r="L20" s="124">
        <f t="shared" si="2"/>
        <v>574</v>
      </c>
      <c r="M20" s="124">
        <f t="shared" si="2"/>
        <v>1290</v>
      </c>
      <c r="N20" s="124">
        <f t="shared" si="2"/>
        <v>1971</v>
      </c>
      <c r="O20" s="124">
        <f t="shared" si="2"/>
        <v>533</v>
      </c>
      <c r="P20" s="124">
        <f t="shared" si="2"/>
        <v>683</v>
      </c>
      <c r="Q20" s="124">
        <f t="shared" si="2"/>
        <v>640</v>
      </c>
      <c r="R20" s="124">
        <f t="shared" si="2"/>
        <v>924</v>
      </c>
      <c r="S20" s="124">
        <f t="shared" si="2"/>
        <v>1267</v>
      </c>
      <c r="T20" s="124">
        <f t="shared" si="2"/>
        <v>1244</v>
      </c>
      <c r="U20" s="124">
        <f t="shared" si="2"/>
        <v>358</v>
      </c>
      <c r="V20" s="124">
        <f t="shared" si="2"/>
        <v>540</v>
      </c>
      <c r="W20" s="124">
        <f t="shared" si="2"/>
        <v>963</v>
      </c>
      <c r="X20" s="124">
        <f t="shared" si="2"/>
        <v>1175</v>
      </c>
      <c r="Y20" s="124">
        <f t="shared" si="2"/>
        <v>1707</v>
      </c>
      <c r="Z20" s="124">
        <f t="shared" si="2"/>
        <v>1969</v>
      </c>
      <c r="AA20" s="124">
        <f t="shared" si="2"/>
        <v>1026</v>
      </c>
      <c r="AB20" s="124">
        <f t="shared" si="2"/>
        <v>1093</v>
      </c>
      <c r="AC20" s="124">
        <f t="shared" si="2"/>
        <v>476</v>
      </c>
      <c r="AD20" s="124">
        <f t="shared" si="2"/>
        <v>614</v>
      </c>
      <c r="AE20" s="124">
        <f t="shared" si="2"/>
        <v>5635</v>
      </c>
      <c r="AF20" s="124">
        <f t="shared" si="2"/>
        <v>5790</v>
      </c>
      <c r="AG20" s="124">
        <f t="shared" si="2"/>
        <v>24</v>
      </c>
      <c r="AH20" s="124">
        <f t="shared" si="2"/>
        <v>40</v>
      </c>
      <c r="AJ20" s="102"/>
      <c r="AK20" s="126"/>
      <c r="AL20" s="126"/>
    </row>
    <row r="21" spans="1:38" s="74" customFormat="1" ht="50.1" customHeight="1">
      <c r="C21" s="73"/>
      <c r="E21" s="75"/>
      <c r="F21" s="75"/>
      <c r="G21" s="75"/>
      <c r="H21" s="75"/>
      <c r="I21" s="75"/>
      <c r="J21" s="75"/>
      <c r="K21" s="76"/>
      <c r="L21" s="76"/>
      <c r="M21" s="75"/>
      <c r="AF21" s="78"/>
      <c r="AK21" s="79"/>
      <c r="AL21" s="79"/>
    </row>
    <row r="23" spans="1:38" ht="61.5">
      <c r="J23" s="87"/>
      <c r="K23" s="88"/>
      <c r="L23" s="88"/>
      <c r="M23" s="89"/>
      <c r="N23" s="90"/>
      <c r="O23" s="90"/>
      <c r="P23" s="90"/>
      <c r="Q23" s="89"/>
      <c r="R23" s="90"/>
      <c r="S23" s="90"/>
      <c r="T23" s="90"/>
      <c r="U23" s="89"/>
      <c r="V23" s="89"/>
    </row>
  </sheetData>
  <mergeCells count="23">
    <mergeCell ref="A20:B20"/>
    <mergeCell ref="M6:N6"/>
    <mergeCell ref="G6:H6"/>
    <mergeCell ref="AG6:AH6"/>
    <mergeCell ref="S6:T6"/>
    <mergeCell ref="U6:V6"/>
    <mergeCell ref="I6:J6"/>
    <mergeCell ref="K6:L6"/>
    <mergeCell ref="O6:P6"/>
    <mergeCell ref="Q6:R6"/>
    <mergeCell ref="AF2:AH2"/>
    <mergeCell ref="AF1:AH1"/>
    <mergeCell ref="W6:X6"/>
    <mergeCell ref="A3:AH3"/>
    <mergeCell ref="A4:AH4"/>
    <mergeCell ref="Y6:Z6"/>
    <mergeCell ref="AA6:AB6"/>
    <mergeCell ref="AC6:AD6"/>
    <mergeCell ref="AE6:AF6"/>
    <mergeCell ref="C6:D6"/>
    <mergeCell ref="E6:F6"/>
    <mergeCell ref="A6:A7"/>
    <mergeCell ref="B6:B7"/>
  </mergeCells>
  <printOptions horizontalCentered="1"/>
  <pageMargins left="0.31496062992125984" right="0.23622047244094491" top="0.59055118110236227" bottom="0.74803149606299213" header="0.31496062992125984" footer="0.31496062992125984"/>
  <pageSetup paperSize="9" scale="27" orientation="landscape" r:id="rId1"/>
  <ignoredErrors>
    <ignoredError sqref="C20:AH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view="pageBreakPreview" zoomScale="55" zoomScaleNormal="55" zoomScaleSheetLayoutView="55" workbookViewId="0"/>
  </sheetViews>
  <sheetFormatPr defaultColWidth="9.28515625" defaultRowHeight="26.25"/>
  <cols>
    <col min="1" max="1" width="6" style="46" customWidth="1"/>
    <col min="2" max="2" width="49" style="46" customWidth="1"/>
    <col min="3" max="4" width="14.7109375" style="46" customWidth="1"/>
    <col min="5" max="20" width="12.7109375" style="46" customWidth="1"/>
    <col min="21" max="21" width="9.28515625" style="46"/>
    <col min="22" max="22" width="15" style="46" bestFit="1" customWidth="1"/>
    <col min="23" max="16384" width="9.28515625" style="46"/>
  </cols>
  <sheetData>
    <row r="1" spans="1:22">
      <c r="S1" s="64"/>
      <c r="T1" s="65"/>
    </row>
    <row r="2" spans="1:22">
      <c r="S2" s="66" t="s">
        <v>14</v>
      </c>
      <c r="T2" s="65"/>
    </row>
    <row r="3" spans="1:22" ht="30" customHeight="1">
      <c r="A3" s="175" t="s">
        <v>119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2" ht="34.5" customHeight="1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2" ht="27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76"/>
      <c r="N5" s="176"/>
      <c r="O5" s="176"/>
      <c r="P5" s="176"/>
      <c r="Q5" s="176"/>
      <c r="R5" s="176"/>
      <c r="S5" s="176"/>
      <c r="T5" s="176"/>
    </row>
    <row r="6" spans="1:22" s="47" customFormat="1" ht="21.6" customHeight="1">
      <c r="A6" s="155" t="s">
        <v>0</v>
      </c>
      <c r="B6" s="155" t="s">
        <v>89</v>
      </c>
      <c r="C6" s="155" t="s">
        <v>10</v>
      </c>
      <c r="D6" s="155"/>
      <c r="E6" s="155" t="s">
        <v>101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2" s="47" customFormat="1" ht="20.45" customHeight="1">
      <c r="A7" s="155"/>
      <c r="B7" s="155"/>
      <c r="C7" s="155"/>
      <c r="D7" s="155"/>
      <c r="E7" s="155" t="s">
        <v>65</v>
      </c>
      <c r="F7" s="155"/>
      <c r="G7" s="155"/>
      <c r="H7" s="155"/>
      <c r="I7" s="155"/>
      <c r="J7" s="155"/>
      <c r="K7" s="155"/>
      <c r="L7" s="155"/>
      <c r="M7" s="177" t="s">
        <v>66</v>
      </c>
      <c r="N7" s="177"/>
      <c r="O7" s="177"/>
      <c r="P7" s="177"/>
      <c r="Q7" s="177"/>
      <c r="R7" s="177"/>
      <c r="S7" s="177"/>
      <c r="T7" s="177"/>
    </row>
    <row r="8" spans="1:22" s="47" customFormat="1" ht="31.9" customHeight="1">
      <c r="A8" s="155"/>
      <c r="B8" s="155"/>
      <c r="C8" s="155"/>
      <c r="D8" s="155"/>
      <c r="E8" s="155" t="s">
        <v>67</v>
      </c>
      <c r="F8" s="155"/>
      <c r="G8" s="155" t="s">
        <v>4</v>
      </c>
      <c r="H8" s="155"/>
      <c r="I8" s="155"/>
      <c r="J8" s="155"/>
      <c r="K8" s="155"/>
      <c r="L8" s="155"/>
      <c r="M8" s="155" t="s">
        <v>67</v>
      </c>
      <c r="N8" s="155"/>
      <c r="O8" s="155" t="s">
        <v>4</v>
      </c>
      <c r="P8" s="155"/>
      <c r="Q8" s="155"/>
      <c r="R8" s="155"/>
      <c r="S8" s="155"/>
      <c r="T8" s="155"/>
    </row>
    <row r="9" spans="1:22" s="47" customFormat="1" ht="29.45" customHeight="1">
      <c r="A9" s="155"/>
      <c r="B9" s="155"/>
      <c r="C9" s="155"/>
      <c r="D9" s="155"/>
      <c r="E9" s="155"/>
      <c r="F9" s="155"/>
      <c r="G9" s="155" t="s">
        <v>96</v>
      </c>
      <c r="H9" s="155"/>
      <c r="I9" s="155" t="s">
        <v>97</v>
      </c>
      <c r="J9" s="155"/>
      <c r="K9" s="155" t="s">
        <v>98</v>
      </c>
      <c r="L9" s="155"/>
      <c r="M9" s="155"/>
      <c r="N9" s="155"/>
      <c r="O9" s="155" t="s">
        <v>96</v>
      </c>
      <c r="P9" s="155"/>
      <c r="Q9" s="155" t="s">
        <v>97</v>
      </c>
      <c r="R9" s="155"/>
      <c r="S9" s="155" t="s">
        <v>98</v>
      </c>
      <c r="T9" s="155"/>
      <c r="V9" s="12"/>
    </row>
    <row r="10" spans="1:22" s="47" customFormat="1" ht="27.95" customHeight="1">
      <c r="A10" s="155"/>
      <c r="B10" s="155"/>
      <c r="C10" s="98" t="s">
        <v>106</v>
      </c>
      <c r="D10" s="98" t="s">
        <v>108</v>
      </c>
      <c r="E10" s="98" t="s">
        <v>106</v>
      </c>
      <c r="F10" s="98" t="s">
        <v>108</v>
      </c>
      <c r="G10" s="98" t="s">
        <v>106</v>
      </c>
      <c r="H10" s="98" t="s">
        <v>108</v>
      </c>
      <c r="I10" s="98" t="s">
        <v>106</v>
      </c>
      <c r="J10" s="98" t="s">
        <v>108</v>
      </c>
      <c r="K10" s="98" t="s">
        <v>106</v>
      </c>
      <c r="L10" s="98" t="s">
        <v>108</v>
      </c>
      <c r="M10" s="98" t="s">
        <v>106</v>
      </c>
      <c r="N10" s="98" t="s">
        <v>108</v>
      </c>
      <c r="O10" s="98" t="s">
        <v>106</v>
      </c>
      <c r="P10" s="98" t="s">
        <v>108</v>
      </c>
      <c r="Q10" s="98" t="s">
        <v>106</v>
      </c>
      <c r="R10" s="98" t="s">
        <v>108</v>
      </c>
      <c r="S10" s="98" t="s">
        <v>106</v>
      </c>
      <c r="T10" s="98" t="s">
        <v>108</v>
      </c>
      <c r="V10" s="12"/>
    </row>
    <row r="11" spans="1:22" s="12" customFormat="1" ht="26.25" customHeight="1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  <c r="M11" s="98">
        <v>13</v>
      </c>
      <c r="N11" s="98">
        <v>14</v>
      </c>
      <c r="O11" s="98">
        <v>15</v>
      </c>
      <c r="P11" s="98">
        <v>16</v>
      </c>
      <c r="Q11" s="98">
        <v>17</v>
      </c>
      <c r="R11" s="98">
        <v>18</v>
      </c>
      <c r="S11" s="98">
        <v>19</v>
      </c>
      <c r="T11" s="98">
        <v>20</v>
      </c>
    </row>
    <row r="12" spans="1:22" s="47" customFormat="1" ht="40.15" customHeight="1">
      <c r="A12" s="19">
        <v>1</v>
      </c>
      <c r="B12" s="30" t="s">
        <v>15</v>
      </c>
      <c r="C12" s="1">
        <f>E12+M12</f>
        <v>450</v>
      </c>
      <c r="D12" s="1">
        <f>F12+N12</f>
        <v>641</v>
      </c>
      <c r="E12" s="1">
        <f>G12+I12+K12</f>
        <v>354</v>
      </c>
      <c r="F12" s="1">
        <f>H12+J12+L12</f>
        <v>476</v>
      </c>
      <c r="G12" s="133">
        <v>325</v>
      </c>
      <c r="H12" s="1">
        <v>425</v>
      </c>
      <c r="I12" s="133">
        <v>28</v>
      </c>
      <c r="J12" s="1">
        <v>45</v>
      </c>
      <c r="K12" s="133">
        <v>1</v>
      </c>
      <c r="L12" s="1">
        <v>6</v>
      </c>
      <c r="M12" s="1">
        <f>O12+Q12+S12</f>
        <v>96</v>
      </c>
      <c r="N12" s="1">
        <f>P12+R12+T12</f>
        <v>165</v>
      </c>
      <c r="O12" s="133">
        <v>94</v>
      </c>
      <c r="P12" s="1">
        <v>157</v>
      </c>
      <c r="Q12" s="133">
        <v>0</v>
      </c>
      <c r="R12" s="1">
        <v>8</v>
      </c>
      <c r="S12" s="133">
        <v>2</v>
      </c>
      <c r="T12" s="1">
        <v>0</v>
      </c>
      <c r="V12" s="12"/>
    </row>
    <row r="13" spans="1:22" s="47" customFormat="1" ht="37.9" customHeight="1">
      <c r="A13" s="19">
        <v>2</v>
      </c>
      <c r="B13" s="30" t="s">
        <v>16</v>
      </c>
      <c r="C13" s="1">
        <f t="shared" ref="C13:C26" si="0">E13+M13</f>
        <v>677</v>
      </c>
      <c r="D13" s="1">
        <f t="shared" ref="D13:D26" si="1">F13+N13</f>
        <v>788</v>
      </c>
      <c r="E13" s="1">
        <f t="shared" ref="E13:E26" si="2">G13+I13+K13</f>
        <v>507</v>
      </c>
      <c r="F13" s="1">
        <f t="shared" ref="F13:F26" si="3">H13+J13+L13</f>
        <v>508</v>
      </c>
      <c r="G13" s="133">
        <v>474</v>
      </c>
      <c r="H13" s="1">
        <v>454</v>
      </c>
      <c r="I13" s="133">
        <v>32</v>
      </c>
      <c r="J13" s="1">
        <v>53</v>
      </c>
      <c r="K13" s="133">
        <v>1</v>
      </c>
      <c r="L13" s="1">
        <v>1</v>
      </c>
      <c r="M13" s="1">
        <f t="shared" ref="M13:M26" si="4">O13+Q13+S13</f>
        <v>170</v>
      </c>
      <c r="N13" s="1">
        <f t="shared" ref="N13:N26" si="5">P13+R13+T13</f>
        <v>280</v>
      </c>
      <c r="O13" s="133">
        <v>167</v>
      </c>
      <c r="P13" s="1">
        <v>278</v>
      </c>
      <c r="Q13" s="133">
        <v>3</v>
      </c>
      <c r="R13" s="1">
        <v>2</v>
      </c>
      <c r="S13" s="133">
        <v>0</v>
      </c>
      <c r="T13" s="1">
        <v>0</v>
      </c>
      <c r="V13" s="12"/>
    </row>
    <row r="14" spans="1:22" s="47" customFormat="1" ht="37.9" customHeight="1">
      <c r="A14" s="19">
        <v>3</v>
      </c>
      <c r="B14" s="30" t="s">
        <v>17</v>
      </c>
      <c r="C14" s="1">
        <f t="shared" si="0"/>
        <v>898</v>
      </c>
      <c r="D14" s="1">
        <f t="shared" si="1"/>
        <v>912</v>
      </c>
      <c r="E14" s="1">
        <f t="shared" si="2"/>
        <v>699</v>
      </c>
      <c r="F14" s="1">
        <f t="shared" si="3"/>
        <v>588</v>
      </c>
      <c r="G14" s="133">
        <v>651</v>
      </c>
      <c r="H14" s="1">
        <v>524</v>
      </c>
      <c r="I14" s="133">
        <v>47</v>
      </c>
      <c r="J14" s="1">
        <v>59</v>
      </c>
      <c r="K14" s="133">
        <v>1</v>
      </c>
      <c r="L14" s="1">
        <v>5</v>
      </c>
      <c r="M14" s="1">
        <f t="shared" si="4"/>
        <v>199</v>
      </c>
      <c r="N14" s="1">
        <f t="shared" si="5"/>
        <v>324</v>
      </c>
      <c r="O14" s="133">
        <v>196</v>
      </c>
      <c r="P14" s="1">
        <v>318</v>
      </c>
      <c r="Q14" s="133">
        <v>2</v>
      </c>
      <c r="R14" s="1">
        <v>4</v>
      </c>
      <c r="S14" s="133">
        <v>1</v>
      </c>
      <c r="T14" s="1">
        <v>2</v>
      </c>
      <c r="V14" s="12"/>
    </row>
    <row r="15" spans="1:22" s="47" customFormat="1" ht="37.9" customHeight="1">
      <c r="A15" s="19">
        <v>4</v>
      </c>
      <c r="B15" s="30" t="s">
        <v>18</v>
      </c>
      <c r="C15" s="1">
        <f t="shared" si="0"/>
        <v>480</v>
      </c>
      <c r="D15" s="1">
        <f t="shared" si="1"/>
        <v>574</v>
      </c>
      <c r="E15" s="1">
        <f t="shared" si="2"/>
        <v>378</v>
      </c>
      <c r="F15" s="1">
        <f t="shared" si="3"/>
        <v>455</v>
      </c>
      <c r="G15" s="133">
        <v>345</v>
      </c>
      <c r="H15" s="1">
        <v>378</v>
      </c>
      <c r="I15" s="133">
        <v>32</v>
      </c>
      <c r="J15" s="1">
        <v>72</v>
      </c>
      <c r="K15" s="133">
        <v>1</v>
      </c>
      <c r="L15" s="1">
        <v>5</v>
      </c>
      <c r="M15" s="1">
        <f t="shared" si="4"/>
        <v>102</v>
      </c>
      <c r="N15" s="1">
        <f t="shared" si="5"/>
        <v>119</v>
      </c>
      <c r="O15" s="133">
        <v>96</v>
      </c>
      <c r="P15" s="1">
        <v>115</v>
      </c>
      <c r="Q15" s="133">
        <v>6</v>
      </c>
      <c r="R15" s="1">
        <v>4</v>
      </c>
      <c r="S15" s="133">
        <v>0</v>
      </c>
      <c r="T15" s="1">
        <v>0</v>
      </c>
      <c r="V15" s="12"/>
    </row>
    <row r="16" spans="1:22" s="47" customFormat="1" ht="37.9" customHeight="1">
      <c r="A16" s="19">
        <v>5</v>
      </c>
      <c r="B16" s="30" t="s">
        <v>19</v>
      </c>
      <c r="C16" s="1">
        <f t="shared" si="0"/>
        <v>1290</v>
      </c>
      <c r="D16" s="1">
        <f t="shared" si="1"/>
        <v>1970</v>
      </c>
      <c r="E16" s="1">
        <f t="shared" si="2"/>
        <v>1086</v>
      </c>
      <c r="F16" s="1">
        <f t="shared" si="3"/>
        <v>1583</v>
      </c>
      <c r="G16" s="133">
        <v>993</v>
      </c>
      <c r="H16" s="1">
        <v>1343</v>
      </c>
      <c r="I16" s="133">
        <v>90</v>
      </c>
      <c r="J16" s="1">
        <v>225</v>
      </c>
      <c r="K16" s="133">
        <v>3</v>
      </c>
      <c r="L16" s="1">
        <v>15</v>
      </c>
      <c r="M16" s="1">
        <f t="shared" si="4"/>
        <v>204</v>
      </c>
      <c r="N16" s="1">
        <f t="shared" si="5"/>
        <v>387</v>
      </c>
      <c r="O16" s="133">
        <v>195</v>
      </c>
      <c r="P16" s="1">
        <v>381</v>
      </c>
      <c r="Q16" s="133">
        <v>9</v>
      </c>
      <c r="R16" s="1">
        <v>6</v>
      </c>
      <c r="S16" s="133">
        <v>0</v>
      </c>
      <c r="T16" s="1">
        <v>0</v>
      </c>
      <c r="V16" s="12"/>
    </row>
    <row r="17" spans="1:26" s="47" customFormat="1" ht="37.9" customHeight="1">
      <c r="A17" s="19">
        <v>6</v>
      </c>
      <c r="B17" s="30" t="s">
        <v>20</v>
      </c>
      <c r="C17" s="1">
        <f t="shared" si="0"/>
        <v>533</v>
      </c>
      <c r="D17" s="1">
        <f t="shared" si="1"/>
        <v>683</v>
      </c>
      <c r="E17" s="1">
        <f t="shared" si="2"/>
        <v>364</v>
      </c>
      <c r="F17" s="1">
        <f t="shared" si="3"/>
        <v>473</v>
      </c>
      <c r="G17" s="133">
        <v>333</v>
      </c>
      <c r="H17" s="1">
        <v>379</v>
      </c>
      <c r="I17" s="133">
        <v>30</v>
      </c>
      <c r="J17" s="1">
        <v>90</v>
      </c>
      <c r="K17" s="133">
        <v>1</v>
      </c>
      <c r="L17" s="1">
        <v>4</v>
      </c>
      <c r="M17" s="1">
        <f t="shared" si="4"/>
        <v>169</v>
      </c>
      <c r="N17" s="1">
        <f t="shared" si="5"/>
        <v>210</v>
      </c>
      <c r="O17" s="133">
        <v>161</v>
      </c>
      <c r="P17" s="1">
        <v>207</v>
      </c>
      <c r="Q17" s="133">
        <v>7</v>
      </c>
      <c r="R17" s="1">
        <v>3</v>
      </c>
      <c r="S17" s="133">
        <v>1</v>
      </c>
      <c r="T17" s="1">
        <v>0</v>
      </c>
      <c r="V17" s="12"/>
    </row>
    <row r="18" spans="1:26" s="47" customFormat="1" ht="37.9" customHeight="1">
      <c r="A18" s="19">
        <v>7</v>
      </c>
      <c r="B18" s="30" t="s">
        <v>21</v>
      </c>
      <c r="C18" s="1">
        <f t="shared" si="0"/>
        <v>640</v>
      </c>
      <c r="D18" s="1">
        <f t="shared" si="1"/>
        <v>924</v>
      </c>
      <c r="E18" s="1">
        <f t="shared" si="2"/>
        <v>486</v>
      </c>
      <c r="F18" s="1">
        <f t="shared" si="3"/>
        <v>601</v>
      </c>
      <c r="G18" s="133">
        <v>448</v>
      </c>
      <c r="H18" s="1">
        <v>516</v>
      </c>
      <c r="I18" s="133">
        <v>37</v>
      </c>
      <c r="J18" s="1">
        <v>78</v>
      </c>
      <c r="K18" s="133">
        <v>1</v>
      </c>
      <c r="L18" s="1">
        <v>7</v>
      </c>
      <c r="M18" s="1">
        <f t="shared" si="4"/>
        <v>154</v>
      </c>
      <c r="N18" s="1">
        <f t="shared" si="5"/>
        <v>323</v>
      </c>
      <c r="O18" s="133">
        <v>151</v>
      </c>
      <c r="P18" s="1">
        <v>322</v>
      </c>
      <c r="Q18" s="133">
        <v>2</v>
      </c>
      <c r="R18" s="1">
        <v>1</v>
      </c>
      <c r="S18" s="133">
        <v>1</v>
      </c>
      <c r="T18" s="1">
        <v>0</v>
      </c>
      <c r="V18" s="12"/>
    </row>
    <row r="19" spans="1:26" s="47" customFormat="1" ht="37.9" customHeight="1">
      <c r="A19" s="19">
        <v>8</v>
      </c>
      <c r="B19" s="30" t="s">
        <v>22</v>
      </c>
      <c r="C19" s="1">
        <f t="shared" si="0"/>
        <v>1267</v>
      </c>
      <c r="D19" s="1">
        <f t="shared" si="1"/>
        <v>1244</v>
      </c>
      <c r="E19" s="1">
        <f t="shared" si="2"/>
        <v>837</v>
      </c>
      <c r="F19" s="1">
        <f t="shared" si="3"/>
        <v>867</v>
      </c>
      <c r="G19" s="133">
        <v>775</v>
      </c>
      <c r="H19" s="1">
        <v>767</v>
      </c>
      <c r="I19" s="133">
        <v>59</v>
      </c>
      <c r="J19" s="1">
        <v>91</v>
      </c>
      <c r="K19" s="133">
        <v>3</v>
      </c>
      <c r="L19" s="1">
        <v>9</v>
      </c>
      <c r="M19" s="1">
        <f t="shared" si="4"/>
        <v>430</v>
      </c>
      <c r="N19" s="1">
        <f t="shared" si="5"/>
        <v>377</v>
      </c>
      <c r="O19" s="133">
        <v>422</v>
      </c>
      <c r="P19" s="1">
        <v>373</v>
      </c>
      <c r="Q19" s="133">
        <v>4</v>
      </c>
      <c r="R19" s="1">
        <v>4</v>
      </c>
      <c r="S19" s="133">
        <v>4</v>
      </c>
      <c r="T19" s="1">
        <v>0</v>
      </c>
      <c r="V19" s="12"/>
    </row>
    <row r="20" spans="1:26" s="47" customFormat="1" ht="37.9" customHeight="1">
      <c r="A20" s="19">
        <v>9</v>
      </c>
      <c r="B20" s="30" t="s">
        <v>23</v>
      </c>
      <c r="C20" s="1">
        <f t="shared" si="0"/>
        <v>358</v>
      </c>
      <c r="D20" s="1">
        <f t="shared" si="1"/>
        <v>540</v>
      </c>
      <c r="E20" s="1">
        <f t="shared" si="2"/>
        <v>260</v>
      </c>
      <c r="F20" s="1">
        <f t="shared" si="3"/>
        <v>384</v>
      </c>
      <c r="G20" s="133">
        <v>237</v>
      </c>
      <c r="H20" s="1">
        <v>330</v>
      </c>
      <c r="I20" s="133">
        <v>23</v>
      </c>
      <c r="J20" s="1">
        <v>54</v>
      </c>
      <c r="K20" s="133">
        <v>0</v>
      </c>
      <c r="L20" s="1">
        <v>0</v>
      </c>
      <c r="M20" s="1">
        <f t="shared" si="4"/>
        <v>98</v>
      </c>
      <c r="N20" s="1">
        <f t="shared" si="5"/>
        <v>156</v>
      </c>
      <c r="O20" s="133">
        <v>98</v>
      </c>
      <c r="P20" s="1">
        <v>155</v>
      </c>
      <c r="Q20" s="133">
        <v>0</v>
      </c>
      <c r="R20" s="1">
        <v>1</v>
      </c>
      <c r="S20" s="133">
        <v>0</v>
      </c>
      <c r="T20" s="1">
        <v>0</v>
      </c>
      <c r="V20" s="12"/>
    </row>
    <row r="21" spans="1:26" s="47" customFormat="1" ht="37.9" customHeight="1">
      <c r="A21" s="19">
        <v>10</v>
      </c>
      <c r="B21" s="30" t="s">
        <v>24</v>
      </c>
      <c r="C21" s="1">
        <f t="shared" si="0"/>
        <v>963</v>
      </c>
      <c r="D21" s="1">
        <f t="shared" si="1"/>
        <v>1177</v>
      </c>
      <c r="E21" s="1">
        <f t="shared" si="2"/>
        <v>872</v>
      </c>
      <c r="F21" s="1">
        <f t="shared" si="3"/>
        <v>947</v>
      </c>
      <c r="G21" s="133">
        <v>791</v>
      </c>
      <c r="H21" s="1">
        <v>794</v>
      </c>
      <c r="I21" s="133">
        <v>79</v>
      </c>
      <c r="J21" s="1">
        <v>146</v>
      </c>
      <c r="K21" s="133">
        <v>2</v>
      </c>
      <c r="L21" s="1">
        <v>7</v>
      </c>
      <c r="M21" s="1">
        <f t="shared" si="4"/>
        <v>91</v>
      </c>
      <c r="N21" s="1">
        <f t="shared" si="5"/>
        <v>230</v>
      </c>
      <c r="O21" s="133">
        <v>91</v>
      </c>
      <c r="P21" s="1">
        <v>230</v>
      </c>
      <c r="Q21" s="133">
        <v>0</v>
      </c>
      <c r="R21" s="1">
        <v>0</v>
      </c>
      <c r="S21" s="133">
        <v>0</v>
      </c>
      <c r="T21" s="1">
        <v>0</v>
      </c>
      <c r="V21" s="12"/>
    </row>
    <row r="22" spans="1:26" s="47" customFormat="1" ht="37.9" customHeight="1">
      <c r="A22" s="19">
        <v>11</v>
      </c>
      <c r="B22" s="30" t="s">
        <v>25</v>
      </c>
      <c r="C22" s="1">
        <f t="shared" si="0"/>
        <v>1707</v>
      </c>
      <c r="D22" s="1">
        <f t="shared" si="1"/>
        <v>1968</v>
      </c>
      <c r="E22" s="1">
        <f t="shared" si="2"/>
        <v>1155</v>
      </c>
      <c r="F22" s="1">
        <f t="shared" si="3"/>
        <v>1117</v>
      </c>
      <c r="G22" s="133">
        <v>1043</v>
      </c>
      <c r="H22" s="1">
        <v>970</v>
      </c>
      <c r="I22" s="133">
        <v>104</v>
      </c>
      <c r="J22" s="1">
        <v>114</v>
      </c>
      <c r="K22" s="133">
        <v>8</v>
      </c>
      <c r="L22" s="1">
        <v>33</v>
      </c>
      <c r="M22" s="1">
        <f t="shared" si="4"/>
        <v>552</v>
      </c>
      <c r="N22" s="1">
        <f t="shared" si="5"/>
        <v>851</v>
      </c>
      <c r="O22" s="133">
        <v>540</v>
      </c>
      <c r="P22" s="1">
        <v>840</v>
      </c>
      <c r="Q22" s="133">
        <v>9</v>
      </c>
      <c r="R22" s="1">
        <v>11</v>
      </c>
      <c r="S22" s="133">
        <v>3</v>
      </c>
      <c r="T22" s="1">
        <v>0</v>
      </c>
      <c r="V22" s="12"/>
    </row>
    <row r="23" spans="1:26" s="47" customFormat="1" ht="37.9" customHeight="1">
      <c r="A23" s="19">
        <v>12</v>
      </c>
      <c r="B23" s="30" t="s">
        <v>26</v>
      </c>
      <c r="C23" s="1">
        <f t="shared" si="0"/>
        <v>1026</v>
      </c>
      <c r="D23" s="1">
        <f t="shared" si="1"/>
        <v>1093</v>
      </c>
      <c r="E23" s="1">
        <f t="shared" si="2"/>
        <v>854</v>
      </c>
      <c r="F23" s="1">
        <f t="shared" si="3"/>
        <v>676</v>
      </c>
      <c r="G23" s="133">
        <v>783</v>
      </c>
      <c r="H23" s="1">
        <v>609</v>
      </c>
      <c r="I23" s="133">
        <v>68</v>
      </c>
      <c r="J23" s="1">
        <v>62</v>
      </c>
      <c r="K23" s="133">
        <v>3</v>
      </c>
      <c r="L23" s="1">
        <v>5</v>
      </c>
      <c r="M23" s="1">
        <f t="shared" si="4"/>
        <v>172</v>
      </c>
      <c r="N23" s="1">
        <f t="shared" si="5"/>
        <v>417</v>
      </c>
      <c r="O23" s="133">
        <v>169</v>
      </c>
      <c r="P23" s="1">
        <v>411</v>
      </c>
      <c r="Q23" s="133">
        <v>3</v>
      </c>
      <c r="R23" s="1">
        <v>6</v>
      </c>
      <c r="S23" s="133">
        <v>0</v>
      </c>
      <c r="T23" s="1">
        <v>0</v>
      </c>
      <c r="V23" s="12"/>
    </row>
    <row r="24" spans="1:26" s="47" customFormat="1" ht="37.9" customHeight="1">
      <c r="A24" s="19">
        <v>13</v>
      </c>
      <c r="B24" s="30" t="s">
        <v>27</v>
      </c>
      <c r="C24" s="1">
        <f t="shared" si="0"/>
        <v>476</v>
      </c>
      <c r="D24" s="1">
        <f t="shared" si="1"/>
        <v>618</v>
      </c>
      <c r="E24" s="1">
        <f t="shared" si="2"/>
        <v>349</v>
      </c>
      <c r="F24" s="1">
        <f t="shared" si="3"/>
        <v>407</v>
      </c>
      <c r="G24" s="133">
        <v>321</v>
      </c>
      <c r="H24" s="1">
        <v>361</v>
      </c>
      <c r="I24" s="133">
        <v>22</v>
      </c>
      <c r="J24" s="1">
        <v>37</v>
      </c>
      <c r="K24" s="133">
        <v>6</v>
      </c>
      <c r="L24" s="1">
        <v>9</v>
      </c>
      <c r="M24" s="1">
        <f t="shared" si="4"/>
        <v>127</v>
      </c>
      <c r="N24" s="1">
        <f t="shared" si="5"/>
        <v>211</v>
      </c>
      <c r="O24" s="133">
        <v>126</v>
      </c>
      <c r="P24" s="1">
        <v>206</v>
      </c>
      <c r="Q24" s="133">
        <v>1</v>
      </c>
      <c r="R24" s="1">
        <v>5</v>
      </c>
      <c r="S24" s="133">
        <v>0</v>
      </c>
      <c r="T24" s="1">
        <v>0</v>
      </c>
      <c r="V24" s="12"/>
    </row>
    <row r="25" spans="1:26" s="47" customFormat="1" ht="37.9" customHeight="1">
      <c r="A25" s="19">
        <v>14</v>
      </c>
      <c r="B25" s="30" t="s">
        <v>28</v>
      </c>
      <c r="C25" s="1">
        <f t="shared" si="0"/>
        <v>5635</v>
      </c>
      <c r="D25" s="1">
        <f t="shared" si="1"/>
        <v>5786</v>
      </c>
      <c r="E25" s="1">
        <f t="shared" si="2"/>
        <v>3044</v>
      </c>
      <c r="F25" s="1">
        <f t="shared" si="3"/>
        <v>2484</v>
      </c>
      <c r="G25" s="133">
        <v>2789</v>
      </c>
      <c r="H25" s="1">
        <v>2253</v>
      </c>
      <c r="I25" s="133">
        <v>236</v>
      </c>
      <c r="J25" s="1">
        <v>119</v>
      </c>
      <c r="K25" s="133">
        <v>19</v>
      </c>
      <c r="L25" s="1">
        <v>112</v>
      </c>
      <c r="M25" s="1">
        <f t="shared" si="4"/>
        <v>2591</v>
      </c>
      <c r="N25" s="1">
        <f t="shared" si="5"/>
        <v>3302</v>
      </c>
      <c r="O25" s="133">
        <v>2553</v>
      </c>
      <c r="P25" s="1">
        <v>3270</v>
      </c>
      <c r="Q25" s="133">
        <v>32</v>
      </c>
      <c r="R25" s="1">
        <v>30</v>
      </c>
      <c r="S25" s="133">
        <v>6</v>
      </c>
      <c r="T25" s="1">
        <v>2</v>
      </c>
      <c r="V25" s="12"/>
    </row>
    <row r="26" spans="1:26" s="47" customFormat="1" ht="37.9" customHeight="1">
      <c r="A26" s="19">
        <v>15</v>
      </c>
      <c r="B26" s="30" t="s">
        <v>29</v>
      </c>
      <c r="C26" s="1">
        <f t="shared" si="0"/>
        <v>24</v>
      </c>
      <c r="D26" s="1">
        <f t="shared" si="1"/>
        <v>40</v>
      </c>
      <c r="E26" s="1">
        <f t="shared" si="2"/>
        <v>12</v>
      </c>
      <c r="F26" s="1">
        <f t="shared" si="3"/>
        <v>17</v>
      </c>
      <c r="G26" s="133">
        <v>12</v>
      </c>
      <c r="H26" s="1">
        <v>17</v>
      </c>
      <c r="I26" s="133">
        <v>0</v>
      </c>
      <c r="J26" s="1">
        <v>0</v>
      </c>
      <c r="K26" s="133">
        <v>0</v>
      </c>
      <c r="L26" s="1">
        <v>0</v>
      </c>
      <c r="M26" s="1">
        <f t="shared" si="4"/>
        <v>12</v>
      </c>
      <c r="N26" s="1">
        <f t="shared" si="5"/>
        <v>23</v>
      </c>
      <c r="O26" s="133">
        <v>12</v>
      </c>
      <c r="P26" s="1">
        <v>23</v>
      </c>
      <c r="Q26" s="133">
        <v>0</v>
      </c>
      <c r="R26" s="1">
        <v>0</v>
      </c>
      <c r="S26" s="133">
        <v>0</v>
      </c>
      <c r="T26" s="1">
        <v>0</v>
      </c>
      <c r="V26" s="12"/>
    </row>
    <row r="27" spans="1:26" s="45" customFormat="1" ht="37.9" customHeight="1">
      <c r="A27" s="31"/>
      <c r="B27" s="21" t="s">
        <v>8</v>
      </c>
      <c r="C27" s="97">
        <f>SUM(C12:C26)</f>
        <v>16424</v>
      </c>
      <c r="D27" s="97">
        <f>SUM(D12:D26)</f>
        <v>18958</v>
      </c>
      <c r="E27" s="97">
        <f t="shared" ref="E27:T27" si="6">SUM(E12:E26)</f>
        <v>11257</v>
      </c>
      <c r="F27" s="97">
        <f t="shared" si="6"/>
        <v>11583</v>
      </c>
      <c r="G27" s="97">
        <f t="shared" si="6"/>
        <v>10320</v>
      </c>
      <c r="H27" s="97">
        <f>SUM(H12:H26)</f>
        <v>10120</v>
      </c>
      <c r="I27" s="97">
        <f t="shared" si="6"/>
        <v>887</v>
      </c>
      <c r="J27" s="97">
        <f t="shared" si="6"/>
        <v>1245</v>
      </c>
      <c r="K27" s="97">
        <f t="shared" si="6"/>
        <v>50</v>
      </c>
      <c r="L27" s="97">
        <f t="shared" si="6"/>
        <v>218</v>
      </c>
      <c r="M27" s="97">
        <f t="shared" si="6"/>
        <v>5167</v>
      </c>
      <c r="N27" s="97">
        <f t="shared" si="6"/>
        <v>7375</v>
      </c>
      <c r="O27" s="97">
        <f t="shared" si="6"/>
        <v>5071</v>
      </c>
      <c r="P27" s="97">
        <f t="shared" si="6"/>
        <v>7286</v>
      </c>
      <c r="Q27" s="97">
        <f t="shared" si="6"/>
        <v>78</v>
      </c>
      <c r="R27" s="97">
        <f t="shared" si="6"/>
        <v>85</v>
      </c>
      <c r="S27" s="97">
        <f t="shared" si="6"/>
        <v>18</v>
      </c>
      <c r="T27" s="97">
        <f t="shared" si="6"/>
        <v>4</v>
      </c>
      <c r="V27" s="12"/>
      <c r="W27" s="47"/>
      <c r="X27" s="47"/>
      <c r="Y27" s="47"/>
      <c r="Z27" s="47"/>
    </row>
    <row r="28" spans="1:26" ht="15.6" customHeight="1"/>
    <row r="29" spans="1:26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1" spans="1:26" ht="35.25">
      <c r="E31" s="91"/>
      <c r="F31" s="92"/>
      <c r="G31" s="92"/>
      <c r="H31" s="92"/>
      <c r="I31" s="92"/>
      <c r="J31" s="93"/>
      <c r="K31" s="93"/>
      <c r="L31" s="91"/>
      <c r="M31" s="32"/>
    </row>
  </sheetData>
  <mergeCells count="19">
    <mergeCell ref="O9:P9"/>
    <mergeCell ref="Q9:R9"/>
    <mergeCell ref="S9:T9"/>
    <mergeCell ref="A3:T3"/>
    <mergeCell ref="A4:T4"/>
    <mergeCell ref="M5:T5"/>
    <mergeCell ref="A6:A10"/>
    <mergeCell ref="B6:B10"/>
    <mergeCell ref="C6:D9"/>
    <mergeCell ref="E6:T6"/>
    <mergeCell ref="E7:L7"/>
    <mergeCell ref="M7:T7"/>
    <mergeCell ref="E8:F9"/>
    <mergeCell ref="G8:L8"/>
    <mergeCell ref="M8:N9"/>
    <mergeCell ref="O8:T8"/>
    <mergeCell ref="G9:H9"/>
    <mergeCell ref="I9:J9"/>
    <mergeCell ref="K9:L9"/>
  </mergeCells>
  <printOptions horizontalCentered="1"/>
  <pageMargins left="0.31496062992125984" right="0.23622047244094491" top="0.59055118110236227" bottom="0.74803149606299213" header="0.31496062992125984" footer="0.31496062992125984"/>
  <pageSetup paperSize="9" scale="50" orientation="landscape" r:id="rId1"/>
  <ignoredErrors>
    <ignoredError sqref="G27:H27 C27:E27 I27:T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view="pageBreakPreview" zoomScale="115" zoomScaleNormal="70" zoomScaleSheetLayoutView="115" workbookViewId="0"/>
  </sheetViews>
  <sheetFormatPr defaultColWidth="8.85546875" defaultRowHeight="15"/>
  <cols>
    <col min="1" max="1" width="9.7109375" style="24" customWidth="1"/>
    <col min="2" max="2" width="11.28515625" style="24" customWidth="1"/>
    <col min="3" max="3" width="10.140625" style="24" customWidth="1"/>
    <col min="4" max="4" width="11.7109375" style="24" customWidth="1"/>
    <col min="5" max="5" width="8.7109375" style="24" customWidth="1"/>
    <col min="6" max="6" width="11.7109375" style="24" customWidth="1"/>
    <col min="7" max="7" width="9.140625" style="24" customWidth="1"/>
    <col min="8" max="8" width="12.7109375" style="24" customWidth="1"/>
    <col min="9" max="9" width="9.7109375" style="24" customWidth="1"/>
    <col min="10" max="10" width="11.28515625" style="24" customWidth="1"/>
    <col min="11" max="11" width="12.5703125" style="24" customWidth="1"/>
    <col min="12" max="12" width="11.7109375" style="24" customWidth="1"/>
    <col min="13" max="13" width="13.7109375" style="24" customWidth="1"/>
    <col min="14" max="14" width="11.7109375" style="24" customWidth="1"/>
    <col min="15" max="15" width="8.7109375" style="24" customWidth="1"/>
    <col min="16" max="16" width="12.7109375" style="24" customWidth="1"/>
    <col min="17" max="16384" width="8.85546875" style="24"/>
  </cols>
  <sheetData>
    <row r="1" spans="1:19" ht="16.5">
      <c r="M1" s="178"/>
      <c r="N1" s="178"/>
      <c r="O1" s="180"/>
      <c r="P1" s="180"/>
    </row>
    <row r="2" spans="1:19" ht="16.5">
      <c r="M2" s="179"/>
      <c r="N2" s="179"/>
      <c r="O2" s="181" t="s">
        <v>56</v>
      </c>
      <c r="P2" s="181"/>
    </row>
    <row r="3" spans="1:19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100000000000001" customHeight="1">
      <c r="A4" s="183" t="s">
        <v>118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23"/>
      <c r="R4" s="23"/>
      <c r="S4" s="23"/>
    </row>
    <row r="5" spans="1:19" ht="20.100000000000001" customHeight="1">
      <c r="A5" s="184" t="s">
        <v>107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23"/>
      <c r="R5" s="23"/>
      <c r="S5" s="23"/>
    </row>
    <row r="6" spans="1:19" ht="15.6" customHeight="1">
      <c r="A6" s="58"/>
      <c r="B6" s="58"/>
      <c r="C6" s="58"/>
      <c r="D6" s="58"/>
      <c r="E6" s="185"/>
      <c r="F6" s="185"/>
      <c r="G6" s="185"/>
      <c r="H6" s="185"/>
      <c r="I6" s="185"/>
      <c r="J6" s="185"/>
      <c r="K6" s="58"/>
      <c r="L6" s="58"/>
      <c r="M6" s="58"/>
      <c r="N6" s="58"/>
      <c r="O6" s="58"/>
      <c r="P6" s="23"/>
      <c r="Q6" s="23"/>
      <c r="R6" s="23"/>
      <c r="S6" s="23"/>
    </row>
    <row r="7" spans="1:19" ht="11.45" customHeight="1">
      <c r="A7" s="59"/>
      <c r="B7" s="59"/>
      <c r="C7" s="59"/>
      <c r="D7" s="59"/>
      <c r="E7" s="59"/>
      <c r="F7" s="185"/>
      <c r="G7" s="185"/>
      <c r="H7" s="60"/>
      <c r="I7" s="59"/>
      <c r="J7" s="59"/>
      <c r="K7" s="59"/>
      <c r="L7" s="59"/>
      <c r="M7" s="61"/>
      <c r="N7" s="61"/>
      <c r="O7" s="186"/>
      <c r="P7" s="186"/>
    </row>
    <row r="8" spans="1:19" ht="19.899999999999999" customHeight="1">
      <c r="A8" s="182" t="s">
        <v>51</v>
      </c>
      <c r="B8" s="182"/>
      <c r="C8" s="182"/>
      <c r="D8" s="182"/>
      <c r="E8" s="182"/>
      <c r="F8" s="182"/>
      <c r="G8" s="182"/>
      <c r="H8" s="182" t="s">
        <v>99</v>
      </c>
      <c r="I8" s="182" t="s">
        <v>95</v>
      </c>
      <c r="J8" s="182"/>
      <c r="K8" s="182"/>
      <c r="L8" s="182"/>
      <c r="M8" s="182"/>
      <c r="N8" s="182"/>
      <c r="O8" s="182"/>
      <c r="P8" s="182" t="s">
        <v>99</v>
      </c>
    </row>
    <row r="9" spans="1:19" ht="84" customHeight="1">
      <c r="A9" s="39" t="s">
        <v>8</v>
      </c>
      <c r="B9" s="39" t="s">
        <v>35</v>
      </c>
      <c r="C9" s="39" t="s">
        <v>36</v>
      </c>
      <c r="D9" s="39" t="s">
        <v>37</v>
      </c>
      <c r="E9" s="39" t="s">
        <v>38</v>
      </c>
      <c r="F9" s="39" t="s">
        <v>39</v>
      </c>
      <c r="G9" s="39" t="s">
        <v>40</v>
      </c>
      <c r="H9" s="182"/>
      <c r="I9" s="39" t="s">
        <v>8</v>
      </c>
      <c r="J9" s="39" t="s">
        <v>35</v>
      </c>
      <c r="K9" s="39" t="s">
        <v>36</v>
      </c>
      <c r="L9" s="39" t="s">
        <v>37</v>
      </c>
      <c r="M9" s="39" t="s">
        <v>38</v>
      </c>
      <c r="N9" s="39" t="s">
        <v>39</v>
      </c>
      <c r="O9" s="39" t="s">
        <v>40</v>
      </c>
      <c r="P9" s="182"/>
    </row>
    <row r="10" spans="1:19" ht="19.899999999999999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25">
        <v>16</v>
      </c>
    </row>
    <row r="11" spans="1:19" s="62" customFormat="1" ht="19.899999999999999" customHeight="1">
      <c r="A11" s="5">
        <f>B11+C11+D11+E11+F11+G11</f>
        <v>29</v>
      </c>
      <c r="B11" s="5">
        <v>1</v>
      </c>
      <c r="C11" s="5">
        <v>23</v>
      </c>
      <c r="D11" s="5">
        <v>1</v>
      </c>
      <c r="E11" s="5">
        <v>1</v>
      </c>
      <c r="F11" s="5">
        <v>0</v>
      </c>
      <c r="G11" s="5">
        <v>3</v>
      </c>
      <c r="H11" s="5">
        <v>0</v>
      </c>
      <c r="I11" s="5">
        <f>J11+K11+L11+M11+N11+O11</f>
        <v>5399</v>
      </c>
      <c r="J11" s="5">
        <v>471</v>
      </c>
      <c r="K11" s="5">
        <v>4506</v>
      </c>
      <c r="L11" s="5">
        <v>77</v>
      </c>
      <c r="M11" s="5">
        <v>118</v>
      </c>
      <c r="N11" s="5">
        <v>28</v>
      </c>
      <c r="O11" s="5">
        <v>199</v>
      </c>
      <c r="P11" s="5">
        <v>0</v>
      </c>
    </row>
    <row r="12" spans="1:19" ht="20.100000000000001" customHeight="1"/>
    <row r="13" spans="1:19" ht="20.100000000000001" customHeight="1"/>
    <row r="14" spans="1:19" s="63" customFormat="1" ht="23.25">
      <c r="B14" s="26"/>
      <c r="C14" s="27"/>
      <c r="D14" s="27"/>
      <c r="E14" s="27"/>
      <c r="F14" s="26"/>
      <c r="G14" s="27"/>
      <c r="H14" s="27"/>
      <c r="I14" s="28"/>
      <c r="J14" s="28"/>
      <c r="K14" s="26"/>
      <c r="L14" s="28"/>
      <c r="M14" s="28"/>
    </row>
  </sheetData>
  <mergeCells count="13">
    <mergeCell ref="M1:N1"/>
    <mergeCell ref="M2:N2"/>
    <mergeCell ref="O1:P1"/>
    <mergeCell ref="O2:P2"/>
    <mergeCell ref="P8:P9"/>
    <mergeCell ref="A4:P4"/>
    <mergeCell ref="A5:P5"/>
    <mergeCell ref="F7:G7"/>
    <mergeCell ref="E6:J6"/>
    <mergeCell ref="A8:G8"/>
    <mergeCell ref="I8:O8"/>
    <mergeCell ref="O7:P7"/>
    <mergeCell ref="H8:H9"/>
  </mergeCells>
  <printOptions horizontalCentered="1"/>
  <pageMargins left="0.31496062992125984" right="0.23622047244094491" top="0.78740157480314965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zoomScale="55" zoomScaleNormal="55" workbookViewId="0"/>
  </sheetViews>
  <sheetFormatPr defaultRowHeight="20.25"/>
  <cols>
    <col min="1" max="1" width="6" style="47" customWidth="1"/>
    <col min="2" max="15" width="16.28515625" style="47" customWidth="1"/>
    <col min="16" max="16384" width="9.140625" style="47"/>
  </cols>
  <sheetData>
    <row r="1" spans="2:15" ht="27">
      <c r="O1" s="41"/>
    </row>
    <row r="2" spans="2:15" ht="30.75">
      <c r="D2" s="48"/>
      <c r="E2" s="48"/>
      <c r="F2" s="48"/>
      <c r="G2" s="48"/>
      <c r="H2" s="48"/>
      <c r="I2" s="48"/>
      <c r="O2" s="49" t="s">
        <v>63</v>
      </c>
    </row>
    <row r="3" spans="2:15" ht="32.25" customHeight="1">
      <c r="B3" s="157" t="s">
        <v>117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27">
      <c r="B4" s="157" t="s">
        <v>92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28.15" customHeight="1">
      <c r="B5" s="157" t="s">
        <v>91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2: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2:15" ht="41.45" customHeight="1">
      <c r="B7" s="187" t="s">
        <v>57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2:15" ht="42" customHeight="1">
      <c r="B8" s="153" t="s">
        <v>58</v>
      </c>
      <c r="C8" s="154"/>
      <c r="D8" s="154"/>
      <c r="E8" s="154"/>
      <c r="F8" s="154"/>
      <c r="G8" s="154"/>
      <c r="H8" s="154"/>
      <c r="I8" s="154"/>
      <c r="J8" s="153" t="s">
        <v>59</v>
      </c>
      <c r="K8" s="154"/>
      <c r="L8" s="153" t="s">
        <v>60</v>
      </c>
      <c r="M8" s="154"/>
      <c r="N8" s="153" t="s">
        <v>8</v>
      </c>
      <c r="O8" s="154"/>
    </row>
    <row r="9" spans="2:15" ht="78.599999999999994" customHeight="1">
      <c r="B9" s="153" t="s">
        <v>61</v>
      </c>
      <c r="C9" s="154"/>
      <c r="D9" s="153" t="s">
        <v>90</v>
      </c>
      <c r="E9" s="154"/>
      <c r="F9" s="153" t="s">
        <v>62</v>
      </c>
      <c r="G9" s="154"/>
      <c r="H9" s="153" t="s">
        <v>11</v>
      </c>
      <c r="I9" s="154"/>
      <c r="J9" s="154"/>
      <c r="K9" s="154"/>
      <c r="L9" s="154"/>
      <c r="M9" s="154"/>
      <c r="N9" s="154"/>
      <c r="O9" s="154"/>
    </row>
    <row r="10" spans="2:15" ht="43.9" customHeight="1">
      <c r="B10" s="4" t="s">
        <v>106</v>
      </c>
      <c r="C10" s="4" t="s">
        <v>108</v>
      </c>
      <c r="D10" s="4" t="s">
        <v>106</v>
      </c>
      <c r="E10" s="4" t="s">
        <v>108</v>
      </c>
      <c r="F10" s="4" t="s">
        <v>106</v>
      </c>
      <c r="G10" s="4" t="s">
        <v>108</v>
      </c>
      <c r="H10" s="4" t="s">
        <v>106</v>
      </c>
      <c r="I10" s="4" t="s">
        <v>108</v>
      </c>
      <c r="J10" s="4" t="s">
        <v>106</v>
      </c>
      <c r="K10" s="4" t="s">
        <v>108</v>
      </c>
      <c r="L10" s="4" t="s">
        <v>106</v>
      </c>
      <c r="M10" s="4" t="s">
        <v>108</v>
      </c>
      <c r="N10" s="4" t="s">
        <v>106</v>
      </c>
      <c r="O10" s="4" t="s">
        <v>108</v>
      </c>
    </row>
    <row r="11" spans="2:15" s="119" customFormat="1" ht="24.95" customHeight="1"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20">
        <v>8</v>
      </c>
      <c r="J11" s="120">
        <v>9</v>
      </c>
      <c r="K11" s="120">
        <v>10</v>
      </c>
      <c r="L11" s="120">
        <v>11</v>
      </c>
      <c r="M11" s="120">
        <v>12</v>
      </c>
      <c r="N11" s="120">
        <v>13</v>
      </c>
      <c r="O11" s="120">
        <v>14</v>
      </c>
    </row>
    <row r="12" spans="2:15" ht="55.15" customHeight="1">
      <c r="B12" s="4">
        <v>0</v>
      </c>
      <c r="C12" s="4">
        <v>0</v>
      </c>
      <c r="D12" s="4">
        <v>2</v>
      </c>
      <c r="E12" s="4">
        <v>7</v>
      </c>
      <c r="F12" s="4">
        <v>0</v>
      </c>
      <c r="G12" s="4">
        <v>0</v>
      </c>
      <c r="H12" s="4">
        <f>+B12+D12+F12</f>
        <v>2</v>
      </c>
      <c r="I12" s="4">
        <f>+C12+E12+G12</f>
        <v>7</v>
      </c>
      <c r="J12" s="4">
        <v>0</v>
      </c>
      <c r="K12" s="4">
        <v>0</v>
      </c>
      <c r="L12" s="4">
        <v>0</v>
      </c>
      <c r="M12" s="4">
        <v>0</v>
      </c>
      <c r="N12" s="4">
        <f>+H12+J12+L12</f>
        <v>2</v>
      </c>
      <c r="O12" s="4">
        <f>+I12+K12+M12</f>
        <v>7</v>
      </c>
    </row>
    <row r="13" spans="2:15" ht="30" customHeight="1">
      <c r="B13" s="52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2:15" ht="30" customHeight="1">
      <c r="B14" s="54"/>
      <c r="C14" s="54"/>
      <c r="D14" s="55"/>
      <c r="E14" s="55"/>
      <c r="F14" s="55"/>
      <c r="G14" s="55"/>
      <c r="H14" s="55"/>
      <c r="I14" s="55"/>
      <c r="J14" s="53"/>
      <c r="K14" s="53"/>
      <c r="L14" s="53"/>
      <c r="M14" s="53"/>
      <c r="N14" s="53"/>
      <c r="O14" s="53"/>
    </row>
    <row r="15" spans="2:15" s="38" customFormat="1" ht="40.9" customHeight="1">
      <c r="B15" s="35"/>
      <c r="C15" s="35"/>
      <c r="D15" s="36"/>
      <c r="E15" s="35"/>
      <c r="F15" s="36"/>
      <c r="G15" s="35"/>
      <c r="H15" s="35"/>
      <c r="I15" s="35"/>
      <c r="J15" s="35"/>
      <c r="K15" s="36"/>
      <c r="L15" s="37"/>
      <c r="M15" s="36"/>
      <c r="N15" s="37"/>
      <c r="O15" s="37"/>
    </row>
    <row r="16" spans="2:15"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2:15" ht="27.75">
      <c r="B18" s="52"/>
      <c r="C18" s="52"/>
      <c r="D18" s="5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27.75">
      <c r="B19" s="52"/>
      <c r="C19" s="52"/>
      <c r="D19" s="5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5" ht="27.75">
      <c r="B20" s="52"/>
      <c r="C20" s="52"/>
      <c r="D20" s="5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2:15" ht="26.25">
      <c r="B21" s="52"/>
      <c r="C21" s="52"/>
      <c r="D21" s="56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</row>
    <row r="22" spans="2:15" ht="27.75">
      <c r="B22" s="52"/>
      <c r="C22" s="52"/>
      <c r="D22" s="5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2:15" ht="27.75">
      <c r="B23" s="52"/>
      <c r="C23" s="52"/>
      <c r="D23" s="52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2:15" ht="27.75">
      <c r="B24" s="52"/>
      <c r="C24" s="52"/>
      <c r="D24" s="52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2:15" ht="27.75">
      <c r="B25" s="52"/>
      <c r="C25" s="52"/>
      <c r="D25" s="52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2:15" ht="27.75">
      <c r="B26" s="52"/>
      <c r="C26" s="52"/>
      <c r="D26" s="5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2:15" ht="27.75">
      <c r="B27" s="52"/>
      <c r="C27" s="52"/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2: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2: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2: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2: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2: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2: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2: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2: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2: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2:1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2:1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2:1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2: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2: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2: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2: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2: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</sheetData>
  <mergeCells count="12">
    <mergeCell ref="F9:G9"/>
    <mergeCell ref="H9:I9"/>
    <mergeCell ref="B3:O3"/>
    <mergeCell ref="B4:O4"/>
    <mergeCell ref="B5:O5"/>
    <mergeCell ref="B7:O7"/>
    <mergeCell ref="B8:I8"/>
    <mergeCell ref="J8:K9"/>
    <mergeCell ref="L8:M9"/>
    <mergeCell ref="N8:O9"/>
    <mergeCell ref="B9:C9"/>
    <mergeCell ref="D9:E9"/>
  </mergeCells>
  <printOptions horizontalCentered="1"/>
  <pageMargins left="0.31496062992125984" right="0.23622047244094491" top="0.59055118110236227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1-жадвал</vt:lpstr>
      <vt:lpstr>Ўзбек тилида</vt:lpstr>
      <vt:lpstr>Рус тилида</vt:lpstr>
      <vt:lpstr>Инглиз тилида</vt:lpstr>
      <vt:lpstr>3-жадвал</vt:lpstr>
      <vt:lpstr>4-жадвал</vt:lpstr>
      <vt:lpstr>5-жадвал</vt:lpstr>
      <vt:lpstr>6-жадвал</vt:lpstr>
      <vt:lpstr>7-жадвал</vt:lpstr>
      <vt:lpstr>'1-жадвал'!Область_печати</vt:lpstr>
      <vt:lpstr>'4-жадвал'!Область_печати</vt:lpstr>
      <vt:lpstr>'5-жадвал'!Область_печати</vt:lpstr>
      <vt:lpstr>'6-жадвал'!Область_печати</vt:lpstr>
      <vt:lpstr>'7-жадвал'!Область_печати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Nurbek Murodbekovich Sulaymonbekov</cp:lastModifiedBy>
  <cp:lastPrinted>2021-02-05T09:59:04Z</cp:lastPrinted>
  <dcterms:created xsi:type="dcterms:W3CDTF">1996-10-08T23:32:33Z</dcterms:created>
  <dcterms:modified xsi:type="dcterms:W3CDTF">2021-10-06T12:15:41Z</dcterms:modified>
</cp:coreProperties>
</file>