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Z:\03_2020\01_Январь\06 Р.Тўхтасинов\хисобот бланкалар\ҚҚС\2020  йил учун\НЦ\1 ва 94-кодлар\"/>
    </mc:Choice>
  </mc:AlternateContent>
  <xr:revisionPtr revIDLastSave="0" documentId="13_ncr:1_{07BDED66-91C0-496A-B684-76B6725DD0DD}" xr6:coauthVersionLast="37" xr6:coauthVersionMax="37" xr10:uidLastSave="{00000000-0000-0000-0000-000000000000}"/>
  <bookViews>
    <workbookView xWindow="0" yWindow="0" windowWidth="19275" windowHeight="9735" activeTab="8" xr2:uid="{00000000-000D-0000-FFFF-FFFF00000000}"/>
  </bookViews>
  <sheets>
    <sheet name="СВЕДЕНИЕ" sheetId="1" r:id="rId1"/>
    <sheet name="Расчет" sheetId="2" r:id="rId2"/>
    <sheet name="Пр 1" sheetId="6" r:id="rId3"/>
    <sheet name="Пр 2" sheetId="7" r:id="rId4"/>
    <sheet name="Пр 3" sheetId="12" r:id="rId5"/>
    <sheet name="Пр 4" sheetId="14" r:id="rId6"/>
    <sheet name="Пр 5" sheetId="13" r:id="rId7"/>
    <sheet name="Пр 6" sheetId="15" r:id="rId8"/>
    <sheet name="Пр 7" sheetId="11" r:id="rId9"/>
  </sheets>
  <calcPr calcId="179021"/>
</workbook>
</file>

<file path=xl/calcChain.xml><?xml version="1.0" encoding="utf-8"?>
<calcChain xmlns="http://schemas.openxmlformats.org/spreadsheetml/2006/main">
  <c r="F31" i="6" l="1"/>
  <c r="G21" i="6"/>
  <c r="F21" i="6"/>
  <c r="H26" i="7" l="1"/>
  <c r="D24" i="11" l="1"/>
  <c r="D22" i="11"/>
  <c r="D14" i="15"/>
  <c r="D12" i="15"/>
  <c r="D16" i="13"/>
  <c r="D14" i="13"/>
  <c r="D15" i="2"/>
  <c r="D48" i="6" s="1"/>
  <c r="D82" i="7" s="1"/>
  <c r="D58" i="12" s="1"/>
  <c r="F15" i="14" s="1"/>
  <c r="D13" i="2"/>
  <c r="D80" i="7" s="1"/>
  <c r="D56" i="12" s="1"/>
  <c r="D46" i="6" l="1"/>
  <c r="F13" i="14"/>
  <c r="H72" i="7" l="1"/>
  <c r="H73" i="7"/>
  <c r="H74" i="7"/>
  <c r="H75" i="7"/>
  <c r="H76" i="7"/>
  <c r="H77" i="7"/>
  <c r="H71" i="7"/>
  <c r="H67" i="7"/>
  <c r="H68" i="7"/>
  <c r="H66" i="7"/>
  <c r="H62" i="7"/>
  <c r="H63" i="7"/>
  <c r="H64" i="7"/>
  <c r="H58"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11" i="7"/>
  <c r="H12" i="7"/>
  <c r="H13" i="7"/>
  <c r="H14" i="7"/>
  <c r="H15" i="7"/>
  <c r="H16" i="7"/>
  <c r="H17" i="7"/>
  <c r="H18" i="7"/>
  <c r="H19" i="7"/>
  <c r="H20" i="7"/>
  <c r="H21" i="7"/>
  <c r="H22" i="7"/>
  <c r="H23" i="7"/>
  <c r="H10" i="7"/>
  <c r="H9" i="7"/>
  <c r="I12" i="11" l="1"/>
  <c r="I11" i="11"/>
  <c r="F11" i="11" s="1"/>
  <c r="F12" i="11" s="1"/>
  <c r="F13" i="11" l="1"/>
  <c r="F40" i="12" l="1"/>
  <c r="G40" i="12"/>
  <c r="G16" i="12"/>
  <c r="F16" i="12"/>
  <c r="I9" i="14" l="1"/>
  <c r="J9" i="14"/>
  <c r="K9" i="14"/>
  <c r="H9" i="14"/>
  <c r="F51" i="12" l="1"/>
  <c r="G53" i="12" s="1"/>
  <c r="G26" i="12"/>
  <c r="G18" i="6" l="1"/>
  <c r="G42" i="6" l="1"/>
  <c r="G8" i="12" l="1"/>
  <c r="G11" i="12" l="1"/>
  <c r="F11" i="12"/>
  <c r="F8" i="12"/>
  <c r="G12" i="12" l="1"/>
  <c r="F12" i="12"/>
  <c r="G23" i="6"/>
  <c r="G22" i="6"/>
  <c r="G19" i="6"/>
  <c r="G17" i="6"/>
  <c r="G16" i="6"/>
  <c r="G15" i="6"/>
  <c r="G13" i="6"/>
  <c r="J9" i="15" l="1"/>
  <c r="G10" i="12" l="1"/>
  <c r="G7" i="12" s="1"/>
  <c r="G20" i="12" s="1"/>
  <c r="F10" i="12"/>
  <c r="F7" i="12" s="1"/>
  <c r="F69" i="7" l="1"/>
  <c r="F65" i="7"/>
  <c r="F56" i="7" l="1"/>
  <c r="H65" i="7"/>
  <c r="G24" i="6"/>
  <c r="G25" i="6"/>
  <c r="G26" i="6"/>
  <c r="G27" i="6"/>
  <c r="G28" i="6"/>
  <c r="G29" i="6"/>
  <c r="G30" i="6"/>
  <c r="H56" i="7" l="1"/>
  <c r="I10" i="11"/>
  <c r="F10" i="11" s="1"/>
  <c r="G20" i="6" l="1"/>
  <c r="F12" i="6"/>
  <c r="F24" i="7" l="1"/>
  <c r="H24" i="7" s="1"/>
  <c r="F7" i="7"/>
  <c r="H7" i="7" s="1"/>
  <c r="F6" i="7" l="1"/>
  <c r="F11" i="6" l="1"/>
  <c r="I9" i="11" s="1"/>
  <c r="F9" i="11" s="1"/>
  <c r="H6" i="7"/>
  <c r="F14" i="6" l="1"/>
  <c r="G14" i="6" s="1"/>
  <c r="G9" i="6" s="1"/>
  <c r="G6" i="6" l="1"/>
  <c r="F6" i="2" s="1"/>
  <c r="F20" i="6"/>
  <c r="F6" i="6" s="1"/>
  <c r="H9" i="13" s="1"/>
  <c r="I8" i="11" l="1"/>
  <c r="F8" i="11" s="1"/>
  <c r="F6" i="11" s="1"/>
  <c r="F18" i="11" l="1"/>
  <c r="G25" i="12" s="1"/>
  <c r="G36" i="12" s="1"/>
  <c r="G37" i="12" s="1"/>
  <c r="F15" i="11"/>
  <c r="G22" i="12" s="1"/>
  <c r="G34" i="12" s="1"/>
  <c r="F16" i="11"/>
  <c r="G23" i="12" s="1"/>
  <c r="F17" i="11"/>
  <c r="G24" i="12" s="1"/>
  <c r="G35" i="12" s="1"/>
  <c r="G32" i="12" l="1"/>
  <c r="H19" i="11" s="1"/>
  <c r="F19" i="11" s="1"/>
  <c r="F5" i="2" s="1"/>
  <c r="F7" i="2" s="1"/>
  <c r="F9" i="2" s="1"/>
  <c r="G38" i="12"/>
  <c r="G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2" authorId="0" shapeId="0" xr:uid="{00000000-0006-0000-0400-000001000000}">
      <text>
        <r>
          <rPr>
            <b/>
            <sz val="9"/>
            <color indexed="81"/>
            <rFont val="Tahoma"/>
            <family val="2"/>
            <charset val="204"/>
          </rPr>
          <t>User:</t>
        </r>
        <r>
          <rPr>
            <sz val="9"/>
            <color indexed="81"/>
            <rFont val="Tahoma"/>
            <family val="2"/>
            <charset val="204"/>
          </rPr>
          <t xml:space="preserve">
часть 7 статьи 266 НК</t>
        </r>
      </text>
    </comment>
    <comment ref="B42" authorId="0" shapeId="0" xr:uid="{00000000-0006-0000-0400-000002000000}">
      <text>
        <r>
          <rPr>
            <b/>
            <sz val="9"/>
            <color indexed="81"/>
            <rFont val="Tahoma"/>
            <family val="2"/>
            <charset val="204"/>
          </rPr>
          <t>User:</t>
        </r>
        <r>
          <rPr>
            <sz val="9"/>
            <color indexed="81"/>
            <rFont val="Tahoma"/>
            <family val="2"/>
            <charset val="204"/>
          </rPr>
          <t xml:space="preserve">
пункт 1 частьи 1 статьи 269 НК</t>
        </r>
      </text>
    </comment>
    <comment ref="B43" authorId="0" shapeId="0" xr:uid="{00000000-0006-0000-0400-000003000000}">
      <text>
        <r>
          <rPr>
            <b/>
            <sz val="9"/>
            <color indexed="81"/>
            <rFont val="Tahoma"/>
            <family val="2"/>
            <charset val="204"/>
          </rPr>
          <t>User:</t>
        </r>
        <r>
          <rPr>
            <sz val="9"/>
            <color indexed="81"/>
            <rFont val="Tahoma"/>
            <family val="2"/>
            <charset val="204"/>
          </rPr>
          <t xml:space="preserve">
пункт 2 частьи 1 статьи 269 НК</t>
        </r>
      </text>
    </comment>
    <comment ref="B44" authorId="0" shapeId="0" xr:uid="{00000000-0006-0000-0400-000004000000}">
      <text>
        <r>
          <rPr>
            <b/>
            <sz val="9"/>
            <color indexed="81"/>
            <rFont val="Tahoma"/>
            <family val="2"/>
            <charset val="204"/>
          </rPr>
          <t>User:</t>
        </r>
        <r>
          <rPr>
            <sz val="9"/>
            <color indexed="81"/>
            <rFont val="Tahoma"/>
            <family val="2"/>
            <charset val="204"/>
          </rPr>
          <t xml:space="preserve">
пункт 3 частьи 1 статьи 269 НК</t>
        </r>
      </text>
    </comment>
    <comment ref="B45" authorId="0" shapeId="0" xr:uid="{00000000-0006-0000-0400-000005000000}">
      <text>
        <r>
          <rPr>
            <b/>
            <sz val="9"/>
            <color indexed="81"/>
            <rFont val="Tahoma"/>
            <family val="2"/>
            <charset val="204"/>
          </rPr>
          <t>User:</t>
        </r>
        <r>
          <rPr>
            <sz val="9"/>
            <color indexed="81"/>
            <rFont val="Tahoma"/>
            <family val="2"/>
            <charset val="204"/>
          </rPr>
          <t xml:space="preserve">
пункт 4 частьи 1 статьи 269 НК</t>
        </r>
      </text>
    </comment>
    <comment ref="B46" authorId="0" shapeId="0" xr:uid="{00000000-0006-0000-0400-000006000000}">
      <text>
        <r>
          <rPr>
            <b/>
            <sz val="9"/>
            <color indexed="81"/>
            <rFont val="Tahoma"/>
            <family val="2"/>
            <charset val="204"/>
          </rPr>
          <t>User:</t>
        </r>
        <r>
          <rPr>
            <sz val="9"/>
            <color indexed="81"/>
            <rFont val="Tahoma"/>
            <family val="2"/>
            <charset val="204"/>
          </rPr>
          <t xml:space="preserve">
часть 8 статьи 269 НК</t>
        </r>
      </text>
    </comment>
    <comment ref="B47" authorId="0" shapeId="0" xr:uid="{00000000-0006-0000-0400-000007000000}">
      <text>
        <r>
          <rPr>
            <b/>
            <sz val="9"/>
            <color indexed="81"/>
            <rFont val="Tahoma"/>
            <family val="2"/>
            <charset val="204"/>
          </rPr>
          <t>User:</t>
        </r>
        <r>
          <rPr>
            <sz val="9"/>
            <color indexed="81"/>
            <rFont val="Tahoma"/>
            <family val="2"/>
            <charset val="204"/>
          </rPr>
          <t xml:space="preserve">
часть 1 статьи 270 НК</t>
        </r>
      </text>
    </comment>
    <comment ref="B48" authorId="0" shapeId="0" xr:uid="{00000000-0006-0000-0400-000008000000}">
      <text>
        <r>
          <rPr>
            <b/>
            <sz val="9"/>
            <color indexed="81"/>
            <rFont val="Tahoma"/>
            <family val="2"/>
            <charset val="204"/>
          </rPr>
          <t>User:</t>
        </r>
        <r>
          <rPr>
            <sz val="9"/>
            <color indexed="81"/>
            <rFont val="Tahoma"/>
            <family val="2"/>
            <charset val="204"/>
          </rPr>
          <t xml:space="preserve">
статья 271 НК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3" authorId="0" shapeId="0" xr:uid="{00000000-0006-0000-0800-000001000000}">
      <text>
        <r>
          <rPr>
            <b/>
            <sz val="9"/>
            <color indexed="81"/>
            <rFont val="Tahoma"/>
            <family val="2"/>
            <charset val="204"/>
          </rPr>
          <t>User:</t>
        </r>
        <r>
          <rPr>
            <sz val="9"/>
            <color indexed="81"/>
            <rFont val="Tahoma"/>
            <family val="2"/>
            <charset val="204"/>
          </rPr>
          <t xml:space="preserve">
часть 4 статьи 268 НК</t>
        </r>
      </text>
    </comment>
  </commentList>
</comments>
</file>

<file path=xl/sharedStrings.xml><?xml version="1.0" encoding="utf-8"?>
<sst xmlns="http://schemas.openxmlformats.org/spreadsheetml/2006/main" count="517" uniqueCount="333">
  <si>
    <t>lc=R43C18</t>
  </si>
  <si>
    <t>Ф.И.О.</t>
  </si>
  <si>
    <t>Сумма</t>
  </si>
  <si>
    <t>х</t>
  </si>
  <si>
    <t>Х</t>
  </si>
  <si>
    <t>010</t>
  </si>
  <si>
    <t>0101</t>
  </si>
  <si>
    <t>0102</t>
  </si>
  <si>
    <t>0103</t>
  </si>
  <si>
    <t>0104</t>
  </si>
  <si>
    <t>020</t>
  </si>
  <si>
    <t>030</t>
  </si>
  <si>
    <t>0301</t>
  </si>
  <si>
    <t>0302</t>
  </si>
  <si>
    <t>0303</t>
  </si>
  <si>
    <t>0304</t>
  </si>
  <si>
    <t>040</t>
  </si>
  <si>
    <t>0401</t>
  </si>
  <si>
    <t>0402</t>
  </si>
  <si>
    <t>0403</t>
  </si>
  <si>
    <t>050</t>
  </si>
  <si>
    <t>060</t>
  </si>
  <si>
    <t/>
  </si>
  <si>
    <t>x</t>
  </si>
  <si>
    <t>01021</t>
  </si>
  <si>
    <t>01022</t>
  </si>
  <si>
    <t>01023</t>
  </si>
  <si>
    <t>0106</t>
  </si>
  <si>
    <t>0107</t>
  </si>
  <si>
    <t>0108</t>
  </si>
  <si>
    <t>01081</t>
  </si>
  <si>
    <t>010811</t>
  </si>
  <si>
    <t>010812</t>
  </si>
  <si>
    <t>010813</t>
  </si>
  <si>
    <t>010814</t>
  </si>
  <si>
    <t>010815</t>
  </si>
  <si>
    <t>010816</t>
  </si>
  <si>
    <t>010817</t>
  </si>
  <si>
    <t>010818</t>
  </si>
  <si>
    <t>010819</t>
  </si>
  <si>
    <t>01082</t>
  </si>
  <si>
    <t>010821</t>
  </si>
  <si>
    <t>010822</t>
  </si>
  <si>
    <t>010823</t>
  </si>
  <si>
    <t>010824</t>
  </si>
  <si>
    <t>010825</t>
  </si>
  <si>
    <t>010826</t>
  </si>
  <si>
    <t>010827</t>
  </si>
  <si>
    <t>010828</t>
  </si>
  <si>
    <t>010829</t>
  </si>
  <si>
    <t>041</t>
  </si>
  <si>
    <t>0201</t>
  </si>
  <si>
    <t>0202</t>
  </si>
  <si>
    <t>0203</t>
  </si>
  <si>
    <t>0204</t>
  </si>
  <si>
    <t>0205</t>
  </si>
  <si>
    <t>0206</t>
  </si>
  <si>
    <t>0207</t>
  </si>
  <si>
    <t>0208</t>
  </si>
  <si>
    <t>0209</t>
  </si>
  <si>
    <t>0211</t>
  </si>
  <si>
    <t>0305</t>
  </si>
  <si>
    <t>0306</t>
  </si>
  <si>
    <t>0307</t>
  </si>
  <si>
    <t>0308</t>
  </si>
  <si>
    <t>0309</t>
  </si>
  <si>
    <t>0310</t>
  </si>
  <si>
    <t>0210</t>
  </si>
  <si>
    <t>0212</t>
  </si>
  <si>
    <t>0213</t>
  </si>
  <si>
    <t>0214</t>
  </si>
  <si>
    <t>0215</t>
  </si>
  <si>
    <t>0311</t>
  </si>
  <si>
    <t>0312</t>
  </si>
  <si>
    <t>0313</t>
  </si>
  <si>
    <t>0314</t>
  </si>
  <si>
    <t>0315</t>
  </si>
  <si>
    <t>0316</t>
  </si>
  <si>
    <t>0317</t>
  </si>
  <si>
    <t>0318</t>
  </si>
  <si>
    <t>0319</t>
  </si>
  <si>
    <t>0320</t>
  </si>
  <si>
    <t>0321</t>
  </si>
  <si>
    <t>0322</t>
  </si>
  <si>
    <t>0323</t>
  </si>
  <si>
    <t>0324</t>
  </si>
  <si>
    <t>0325</t>
  </si>
  <si>
    <t>0326</t>
  </si>
  <si>
    <t>0327</t>
  </si>
  <si>
    <t>0328</t>
  </si>
  <si>
    <t>0329</t>
  </si>
  <si>
    <t>0330</t>
  </si>
  <si>
    <t>0411</t>
  </si>
  <si>
    <t>0412</t>
  </si>
  <si>
    <t>0413</t>
  </si>
  <si>
    <t>042</t>
  </si>
  <si>
    <t>043</t>
  </si>
  <si>
    <t>044</t>
  </si>
  <si>
    <t>045</t>
  </si>
  <si>
    <t>046</t>
  </si>
  <si>
    <t>011</t>
  </si>
  <si>
    <t>012</t>
  </si>
  <si>
    <t>lc=R25C17</t>
  </si>
  <si>
    <t>0108210</t>
  </si>
  <si>
    <t>0451</t>
  </si>
  <si>
    <t>0452</t>
  </si>
  <si>
    <t>047</t>
  </si>
  <si>
    <t>0111</t>
  </si>
  <si>
    <t>0112</t>
  </si>
  <si>
    <t>Т/р</t>
  </si>
  <si>
    <t>lc=R22C29</t>
  </si>
  <si>
    <t>0105</t>
  </si>
  <si>
    <t>№</t>
  </si>
  <si>
    <t>01024</t>
  </si>
  <si>
    <t>01041</t>
  </si>
  <si>
    <t>01042</t>
  </si>
  <si>
    <t>0109</t>
  </si>
  <si>
    <t>04031</t>
  </si>
  <si>
    <t>04032</t>
  </si>
  <si>
    <t>070</t>
  </si>
  <si>
    <t>100</t>
  </si>
  <si>
    <t>090</t>
  </si>
  <si>
    <t>080</t>
  </si>
  <si>
    <t>СТИР</t>
  </si>
  <si>
    <t>ҚҚС тўловчисининг рўйхатдан ўтиш коди</t>
  </si>
  <si>
    <t>варақ 01</t>
  </si>
  <si>
    <t>Ҳужжат тури</t>
  </si>
  <si>
    <t>Солиқ даври</t>
  </si>
  <si>
    <t>ой</t>
  </si>
  <si>
    <t>йил</t>
  </si>
  <si>
    <t>Ҳужжат тури: 1 – ҳисоб-китоб, 2 – аниқлаштирувчи (каср орқали аниқлаштирув рақами)</t>
  </si>
  <si>
    <t>Қўшилган қиймат солиғи тўловчиси тўғрисида маълумот</t>
  </si>
  <si>
    <t>Солиқ тўловчининг тўлиқ номи</t>
  </si>
  <si>
    <t>Юридик шахснинг жойлашган ери</t>
  </si>
  <si>
    <t>Почта манзили</t>
  </si>
  <si>
    <t>Ҳисоб-китобни тақдим этиш муддати (кун/ой/йил)</t>
  </si>
  <si>
    <t>Ўлчов бирлиги</t>
  </si>
  <si>
    <t>сўм</t>
  </si>
  <si>
    <t>га тақдим этилади</t>
  </si>
  <si>
    <t>Мазкур Ҳисоб-китобда кўрсатилган маълумотларнинг ишончлилиги ва тўлиқлигини тасдиқлайман:</t>
  </si>
  <si>
    <t>Раҳбар</t>
  </si>
  <si>
    <t>Имзо</t>
  </si>
  <si>
    <t xml:space="preserve">Кўрсаткичлар </t>
  </si>
  <si>
    <t>Қўшилган қиймат солиғи 
ҲИСОБ-КИТОБИ</t>
  </si>
  <si>
    <t>(имзо)</t>
  </si>
  <si>
    <t>Сатр   коди</t>
  </si>
  <si>
    <t>Кўрсаткичлар</t>
  </si>
  <si>
    <t>Сатр
коди</t>
  </si>
  <si>
    <t>Жўнатмалар
 қиймати</t>
  </si>
  <si>
    <t>ҚҚС
суммаси</t>
  </si>
  <si>
    <t>улардан:</t>
  </si>
  <si>
    <t xml:space="preserve">Cолиқ солинадиган базага киритилган акциз солиғи суммаси  </t>
  </si>
  <si>
    <t>Товарларни (хизматларни) реализация қилишдан соф тушум</t>
  </si>
  <si>
    <t>шу жумладан:</t>
  </si>
  <si>
    <t>ноль даражали ставка бўйича солиқ солинадиган (2-илованинг 040-сатри)</t>
  </si>
  <si>
    <t>"Ўздонмаҳсулот" АК корхоналари учун солиқ солинадиган сумма*</t>
  </si>
  <si>
    <t>бошқа солиқ солинадиган реализация (0102-сатр - 01021-сатр - 01022-сатр - 01023-сатр)</t>
  </si>
  <si>
    <t>Асосий воситалар, номоддий активлар, тугалланмаган қурилиш объектлари реализацияси</t>
  </si>
  <si>
    <t>Мол-мулкни оператив ижарага бериш</t>
  </si>
  <si>
    <t xml:space="preserve">2-илова </t>
  </si>
  <si>
    <t>1-илова</t>
  </si>
  <si>
    <t>Сатр 
коди</t>
  </si>
  <si>
    <t>Солиқ 
солинадиган база</t>
  </si>
  <si>
    <t>Имтиёзни 
қўллаш муддати</t>
  </si>
  <si>
    <t>Ўзбекистон Республикаси Солиқ кодексига мувофиқ - жами:</t>
  </si>
  <si>
    <t xml:space="preserve">шу жумладан:       </t>
  </si>
  <si>
    <t>шу жумладан</t>
  </si>
  <si>
    <t>"Божхона ҳудудида қайта ишлаш" божхона режимига жойлаштирилган товарларни қайта ишлаш бўйича кўрсатиладиган хизматлар реализацияси</t>
  </si>
  <si>
    <t>Ўзбекистон Республикаси ҳудудидан олиб чиқилган ғамлаб қўйилган нарсалар (ҳаво кемаларидан рисоладагидек фойдаланилишини таъминлаш учун зарур бўлган ёқилғи ва ёнилғи-мойлаш материаллари) реализацияси</t>
  </si>
  <si>
    <t>Чет элдан келтирилган товарларни ташиш чоғида божхона транзити божхона тартиб-таомилига жойлаштирилган товарларни бевосита Ўзбекистон Республикаси ҳудудига етиб келиш жойидаги божхона органидан Ўзбекистон Республикаси ҳудудидан чиқиб кетиш жойидаги божхона органигача ташиш ёхуд транспортда ташиш билан бевосита боғлиқ бўлган хизматлар</t>
  </si>
  <si>
    <t>халқаро транзит юкларини ташиш</t>
  </si>
  <si>
    <t>йўловчилар, багажлар, юклар ва почтани халқаро йўналишда ташиш</t>
  </si>
  <si>
    <t>Сув таъминоти, канализация, санитария жиҳатдан тозалаш, иссиқлик таъминоти бўйича аҳолига кўрсатиладиган хизматларни реализация қилишга доир айланмага, шу жумладан бундай хизматларни уй-жой мулкдорлари ширкатлари томонидан аҳоли номидан, шунингдек идоравий уй-жой фонди уйларида яшаётган аҳоли учун Ўзбекистон Республикаси Мудофаа вазирлигининг ва Ўзбекистон Республикаси Миллий гвардиясининг бўлинмалари томонидан олинадиган хизматлар реализацияси</t>
  </si>
  <si>
    <t>Норматив-ҳуқуқий ҳужжатларга асосан ҚҚС бўйича ноль даражали ставка қўлланиладиган бошқа товарлар (хизматлар) реализацияси  жами</t>
  </si>
  <si>
    <t xml:space="preserve">шу жумладан:		</t>
  </si>
  <si>
    <t>3-илова</t>
  </si>
  <si>
    <t>Ҳисобга олинадиган қўшилган қиймат солиғи суммаси 
ҲИСОБ-КИТОБИ *</t>
  </si>
  <si>
    <t xml:space="preserve">Сатр 
коди </t>
  </si>
  <si>
    <t>Қиймат</t>
  </si>
  <si>
    <t>ҚҚС суммаси</t>
  </si>
  <si>
    <t>Харид қилинган товарлар (хизматлар) бўйича тўланган ҚҚС суммаси (сотиб олиш реестри бўйича)</t>
  </si>
  <si>
    <t>Солиқ тўловчи бўлмаган шахс солиқ тўловчи сифатида махсус рўйхатга олиш ҳисобига қўйилганда, шунингдек солиқ тўлашдан озод этиш бекор қилинган тақдирда ҳисобга олинадиган ҚҚС суммасига киритиладиган тузатиш</t>
  </si>
  <si>
    <t>шундан:</t>
  </si>
  <si>
    <t>товар моддий захиралари бўйича</t>
  </si>
  <si>
    <t xml:space="preserve">бузилганда ёхуд қонун ҳужжатларига мувофиқ ваколатли орган томонидан, улар йўқлигида эса солиқ тўловчи томонидан белгиланган табиий камайиш нормаларидан ортиқча йўқотилганда </t>
  </si>
  <si>
    <t xml:space="preserve">етказиб берувчи томонидан тақдим этилган ҳисобварақ-фактуралар қонун ҳужжатларида белгиланган тартибда ҳақиқий эмас деб эътироф этилганда </t>
  </si>
  <si>
    <t xml:space="preserve">солиқ тўловчи мақомини йўқотганда (ёки солиқ тўлашдан озод қилинганда) </t>
  </si>
  <si>
    <t xml:space="preserve">реэкспорт божхона тартиб-таомилига жойлаштирилган товарлар учун уларнинг импорти чоғида тўланган ҚҚС божхона тўғрисидаги қонун ҳужжатларида назарда тутилган тартибда қайтарилганда </t>
  </si>
  <si>
    <t>валюта тушумининг тўлиқ келиб тушмаганлиги муносабати билан ҳисобга олинмайдиган ҚҚС суммаси (0403-сатр - 04031-сатр)</t>
  </si>
  <si>
    <t>Экспорт қилинишида ноль фоизли ставка қўлланиладиган, аввалги календарь йилда улар бўйича тўлов (жўнатиш кунидаги ЎзР Марказий банки томонидан белгиланган курс бўйича миллий валютада) келиб тушмаган товарлар қиймати</t>
  </si>
  <si>
    <t>Аввалги календарь йилда экспортга жўнатилган товарлар учун жорий календарь йилда ҳақиқатда келиб тушган тушум (жўнатиш кунидаги ЎзР Марказий банки томонидан белгиланган курс бўйича миллий валютадаги эквивалентда)</t>
  </si>
  <si>
    <t>Аввалги календарь йилда валюта тушуми тўлиқ келиб тушмаганлиги сабабли ҳисобга олинмаган ҚҚС суммаси</t>
  </si>
  <si>
    <t>4-илова</t>
  </si>
  <si>
    <t xml:space="preserve">Етказиб 
берувчи 
номи
</t>
  </si>
  <si>
    <t>Ҳисобварақ-
фактура 
рақами</t>
  </si>
  <si>
    <t>Ҳисобварақ-фактура 
санаси</t>
  </si>
  <si>
    <t>ҚҚС 
суммаси</t>
  </si>
  <si>
    <t>Шундан, ҳисобга олинмайдиган товарлар (хизматлар)</t>
  </si>
  <si>
    <t xml:space="preserve">Қиймати </t>
  </si>
  <si>
    <t>Солиқ даври бўйича жами</t>
  </si>
  <si>
    <t>(Ф.И.Ш.)</t>
  </si>
  <si>
    <t>5-илова</t>
  </si>
  <si>
    <t>Реализация қилинган товарлар (хизматлар) бўйича ҳисобварақ-фактуралар
(ҳисобварақ-фактура ўрнини босадиган ҳужжатлар)
РЕЕСТРИ</t>
  </si>
  <si>
    <t>Сотиб олувчининг
номи</t>
  </si>
  <si>
    <t>Сотиб 
олувчининг 
СТИРи</t>
  </si>
  <si>
    <t>Ҳисобварақ-
фактура 
санаси</t>
  </si>
  <si>
    <t>Етказиб 
бериш 
қиймати 
(ҚҚСсиз)</t>
  </si>
  <si>
    <t>ҚҚС билан 
қиймати</t>
  </si>
  <si>
    <t>Шу жумладан, қоплаб бериладиган харажатлар</t>
  </si>
  <si>
    <t>Қиймати (ҚҚСсиз)</t>
  </si>
  <si>
    <t>Комитент номи</t>
  </si>
  <si>
    <t>Комитент СТИР</t>
  </si>
  <si>
    <t>Учинчи шахс номи</t>
  </si>
  <si>
    <t>Учинчи шахс СТИР</t>
  </si>
  <si>
    <t>Етказиб бериш 
қиймати 
(ҚҚСсиз)</t>
  </si>
  <si>
    <t>6-илова</t>
  </si>
  <si>
    <t xml:space="preserve">20 % ставка бўйича тақдим этилган ҳисобварақ-фактуралар бўйича солиқ солинадиган базага киритилган тузатиш суммаси </t>
  </si>
  <si>
    <t>мутаносиб усул</t>
  </si>
  <si>
    <t>алоҳида-алоҳида ҳисобга олиш усули</t>
  </si>
  <si>
    <t>Товарларни (хизматларни) реализация қилиш обороти бўйича ҚҚС суммаси (1-илованинг 4-устуни 010-сатри)</t>
  </si>
  <si>
    <t>* Алоҳида бўлинмага тўғри келадиган қўшилган қиймат солиғи суммасини ҳисоб-китобининг кўчирма нусхалари ушбу Ҳисоб-китобга илова қилинади.</t>
  </si>
  <si>
    <t>Товарларни импорт қилишда ҚҚС тўлаш мақсадида товарларнинг божхона қиймати ва  ҚҚС киритилмаган ҳолда реализация қилиш нархи ўртасидаги ижобий фарқ суммаси **</t>
  </si>
  <si>
    <t>ҳисобга олинмайдиган товарлар (хизматлар) бўйича</t>
  </si>
  <si>
    <t>0121</t>
  </si>
  <si>
    <t>0122</t>
  </si>
  <si>
    <t>узоқ муддатли активлар бўйича, 2019 йилда харид қилинганлари билан биргаликда **</t>
  </si>
  <si>
    <t>Мутаносиб усулда аниқланадиган ҳисобга олинадиган қўшилган қиймат солиғи суммаси  (010-сатр – 030-сатр)</t>
  </si>
  <si>
    <t>Ҳисобга олинмайдиган ҚҚС суммаси (0202-сатр + 0302-сатр + 04032-сатр)</t>
  </si>
  <si>
    <t>Йил бошидан солиқ даври бошига қадар жами</t>
  </si>
  <si>
    <t>Йил бошидан жами</t>
  </si>
  <si>
    <t>Солиқ даври бошига ҳисобга олинган ҚҚС суммаси (охирги солиқ даври учун тақдим этилган ҳисоб-китоб 3-иловасининг 040-сатри)</t>
  </si>
  <si>
    <t>Етказиб бериш қиймати</t>
  </si>
  <si>
    <t>Солиқ солиш объектининг ҳисоби юритиладиган метод</t>
  </si>
  <si>
    <t xml:space="preserve">солиқ бўйича ҳисобга олиш жойи бўйича (030-сатр - 0302-сатр)    </t>
  </si>
  <si>
    <t>Мол-мулкни молиявий ижарага (лизингга) топшириш ***</t>
  </si>
  <si>
    <t>0471</t>
  </si>
  <si>
    <t>0472</t>
  </si>
  <si>
    <t>0473</t>
  </si>
  <si>
    <t>0474</t>
  </si>
  <si>
    <t>0475</t>
  </si>
  <si>
    <t>0476</t>
  </si>
  <si>
    <t>0477</t>
  </si>
  <si>
    <t>Алоҳида-алоҳида усулда аниқланадиган ҳисобга олинадиган қўшилган қиймат солиғи суммаси  (0301-сатр + 0302-сатр + 0303-сатр + 0304-сатр)</t>
  </si>
  <si>
    <t xml:space="preserve">асосий воситаларнинг айрим объектлари, кўчмас мулк объектлари ва номоддий активлар бўйича ҳисобга олиш учун қабул қилинган солиқ суммалари бўйича </t>
  </si>
  <si>
    <t xml:space="preserve">мажбуриятлар ҳисобдан чиқарилганда </t>
  </si>
  <si>
    <t xml:space="preserve"> *  Мазкур илова автоматик тарзда тўлдирилади.</t>
  </si>
  <si>
    <t>Воситачилик (топшириқ) шартномалари асосида реализация қилинган товарлар (хизматлар) бўйича ҳисобварақ-фактуралар
РЕЕСТРИ</t>
  </si>
  <si>
    <t xml:space="preserve">* Мазкур илова воситачилик (топшириқ) шартномалари асосида фаолият кўрсатаётган солиқ тўловчилар томонидан тўлдирилади. 
   Илова сатрларида шундай шартномалар асосида тақдим этилган ҳисобварақ-фактуралар бўйича маълумотлар киритилади. </t>
  </si>
  <si>
    <t>Ноль даражали ставка бўйича солиқ солинадиган товарлар (хизматлар) реализацияси - жами
(041-сатр + 042-сатр + 043-сатр + 044-сатр + 045-сатр + 046-сатр + 047-сатр)</t>
  </si>
  <si>
    <t>Товарларни чет эл валютасида экспортга реализация қилиш бўйича айланма (реализация қилиш пайтида ЎзР Марказий банки томонидан белгиланган курс бўйича миллий валютадаги эквивалентда) *</t>
  </si>
  <si>
    <t>Экспортга реализация қилинган товарлар бўйича келиб тушмаган валюта тушуми (жўнатиш кунидаги ЎзР Марказий банки томонидан белгиланган курс бўйича миллий валютадаги эквивалентда) *</t>
  </si>
  <si>
    <t>Жорий календарь йилнинг ўтган солиқ даврида экспортга жўнатилган товарлар учун жорий солиқ даврида ҳақиқатда келиб тушган тушум (жўнатиш кунидаги 
ЎзР Марказий банки томонидан белгиланган курс бўйича миллий валютада)*</t>
  </si>
  <si>
    <t>Халқаро ташиш билан боғлиқ хизматлар реализацияси, улардан: (0451-сатр + 0452-сатр)</t>
  </si>
  <si>
    <t>Солиқ давридаги товарларни (хизматларни)
 реализация қилиш бўйича айланмалар</t>
  </si>
  <si>
    <t>Бозор қийматидан паст нархда реализация қилинган товарларнинг (хизматларнинг) бозор қиймати ва ҚҚС киритилмаган ҳолда реализация қилиш нархи ўртасидаги ижобий фарқ суммаси</t>
  </si>
  <si>
    <t>0102, 0103-0107-сатрларда  кўрсатилмаган бошқа реализация қилиш айланма (01081-сатр + 01082-сатр)</t>
  </si>
  <si>
    <t>ҚҚСдан озод қилинадиган айланмалар (2-илованинг 010-сатри)</t>
  </si>
  <si>
    <t>01021-сатрда кўрсатилмаган солиқ солинмайдиган айланмалар:</t>
  </si>
  <si>
    <t>Ўзбекистон Республикаси ҳудуди реализация қилиш жойи деб эътироф этилмайдиган хизматларни кўрсатиш бўйича айланма</t>
  </si>
  <si>
    <t>Изоҳ:
*  Дон ва донни дастлабки қайта ишловдан кейинги қўшимча маҳсулотлар ва чиқиндиларнинг реализациясини амалга оширувчи "Ўздонмаҳсулот" АК корхоналари учун соф тушум солиқ солинадиган айланма устама нарх ҳисобланувчи тизим ичидаги корхоналарга давлат ресурсидаги донни саноат йўли билан қайта ишлаш учун реализация қилиш бўйича айланмасига камайтирилади.
Донни қайта ишловчи корхоналар учун соф тушум қонун ҳужжатларида назарда тутилган ўзига хос хусусиятларни инобатга олган ҳолда аниқланади.
Давлат резервидан олинган нархлари давлат томонидан тартибга солинадиган товарларни реализация қилишда 0102-сатрда реализация қилиш нархи ва давлат резервидан олиш нархи ўртасидаги ижобий фарқ кўрсатилади.
Республика ички истеъмолчиларига пахта толасини жаҳон баҳосида қўшилган қиймат солиғи билан тасдиқланган прейскурант нархларидан паст нархда реализация қилинган тақдирда, ушбу ҳажм бўйича соф тушум жаҳон баҳосидан келиб чиқиб қуйидаги формула бўйича ҳисобланади: чегирмани ҳисобга олган ҳолда жаҳон баҳоси - (чегирмани ҳисобга олган ҳолда жаҳон баҳоси х 15/ 115).
*  01023-сатр "Ўздонмаҳсулот" АК корхоналари томонидан ун ишлаб чиқаришда солиқ солинадиган айланма маҳаллий дон қийматини чиқариб ташлаган ҳолда аниқланади.  
** 0104-сатр импорт қилинган товарларни сотиш бўйича савдо фаолиятини юритувчи импорт билан шуғулланувчи корхоналар томонидан тўлдирилади.
*** Асосий фаолияти мол-мулкни молиявий ижарага (лизингга) бериш ҳисобланган юридик шахслар товарларни (хизматларни) реализация қилиш бўйича оборотларини 0102-сатрда кўрсатади.</t>
  </si>
  <si>
    <t>Солиқ даврида қўшилган қиймат солиғидан озод қилинадиган ва ноль даражали ставка бўйича 
қўшилган қиймат солиғи солинадиган товарларни (хизматларни)
 реализация қилиш айланмалари</t>
  </si>
  <si>
    <t>Реализация бўйича айланмалар рўйхати</t>
  </si>
  <si>
    <t>Солиқ солинмайдиган товарларни (хизматлар) реализация қилиш айланмалари (020-сатр + 030-сатр)</t>
  </si>
  <si>
    <t>Бошқа норматив-ҳуқуқий ҳужжатларга мувофиқ солиқ солинмайдиган товарлар (хизматлар) реализацияси бўйича айланмалар - жами:</t>
  </si>
  <si>
    <t>15 фоизли ставка қўлланиладиган айланмалар учун</t>
  </si>
  <si>
    <t>ҚҚСдан озод қилинадиган айланмалар учун</t>
  </si>
  <si>
    <r>
      <t xml:space="preserve">ноль даражали ставка қўлланиладиган (товарлар экспортидан ташқари), </t>
    </r>
    <r>
      <rPr>
        <sz val="10"/>
        <color rgb="FFFF0000"/>
        <rFont val="Arial"/>
        <family val="2"/>
        <charset val="204"/>
      </rPr>
      <t>шунингдек Ўзбекистон Республикаси ҳудуди реализация қилиш жойи деб эътироф этилмайдиган хизматларни кўрсатиш</t>
    </r>
    <r>
      <rPr>
        <sz val="10"/>
        <color indexed="8"/>
        <rFont val="Arial"/>
        <family val="2"/>
        <charset val="204"/>
      </rPr>
      <t xml:space="preserve"> бўйича айланмалар учун</t>
    </r>
  </si>
  <si>
    <t>товарларни экспортга реализация қилиш бўйича ноль даражали ставка қўлланиладиган айланмалар учун</t>
  </si>
  <si>
    <t>15 фоизли ставка қўлланиладиган айланмалар учун (0201-сатр + 0301-сатр)</t>
  </si>
  <si>
    <r>
      <t>ноль даражали ставка қўлланиладиган (товарлар экспортидан ташқари),</t>
    </r>
    <r>
      <rPr>
        <sz val="10"/>
        <color rgb="FFFF0000"/>
        <rFont val="Arial"/>
        <family val="2"/>
        <charset val="204"/>
      </rPr>
      <t xml:space="preserve"> шунингдек Ўзбекистон Республикаси ҳудуди реализация қилиш жойи деб эътироф этилмайдиган хизматларни кўрсатиш</t>
    </r>
    <r>
      <rPr>
        <sz val="10"/>
        <color indexed="8"/>
        <rFont val="Arial"/>
        <family val="2"/>
        <charset val="204"/>
      </rPr>
      <t xml:space="preserve"> бўйича айланмалар учун (0203-сатр + 0303-сатр)</t>
    </r>
  </si>
  <si>
    <t>товарларни экспортга реализация қилиш бўйича ноль даражали ставка қўлланиладиган айланмалар учун (0204-сатр + 0304-сатр)</t>
  </si>
  <si>
    <t>Йил бошидан товарларни (хизматларни) реализация қилиш
 бўйича айланмалар *</t>
  </si>
  <si>
    <t>Йил бошидан жами товарларни (хизматларни) реализация қилиш айланмалари (0101-0104-сатрлар йиғиндиси)</t>
  </si>
  <si>
    <t>15 фоизли ставка қўлланиладиган айланмалар</t>
  </si>
  <si>
    <t>ҚҚСдан озод қилинадиган айланмалар</t>
  </si>
  <si>
    <t>товарларни экспортга реализация қилиш бўйича ноль даражали ставка қўлланиладиган айланмалар</t>
  </si>
  <si>
    <t>Йил бошидан реализация қилиш айланмаларининг салмоғи:</t>
  </si>
  <si>
    <t>15 фоизли ставка қўлланиладиган айланмалар бўйича (0101-сатр / 010-сатр х 100)</t>
  </si>
  <si>
    <t>ҚҚСдан озод қилинадиган айланмалар бўйича (0102-сатр / 010-сатр х 100)</t>
  </si>
  <si>
    <t>товарларни экспортга реализация қилиш бўйича ноль даражали ставка қўлланиладиган айланмалар бўйича (0104-сатр / 010-сатр х 100)</t>
  </si>
  <si>
    <t>ҳисобга олинадиган товарлар (хизматлар) бўйича (011-сатр – 0112-сатр)</t>
  </si>
  <si>
    <t>013</t>
  </si>
  <si>
    <t>0131</t>
  </si>
  <si>
    <t>0132</t>
  </si>
  <si>
    <t>Илгари ҳисобга олинмаган қўшилган қиймат солиғи суммасига тузатиш киритиш (0131-сатр + 0132-сатр)</t>
  </si>
  <si>
    <r>
      <t xml:space="preserve">Ҳисобга олинадиган ҚҚС суммаси ҳисоб-китоби учун фойдаланиладиган олинган товарлар (хизматлар) бўйича ҚҚС суммаси
</t>
    </r>
    <r>
      <rPr>
        <sz val="10"/>
        <color rgb="FFFF0000"/>
        <rFont val="Arial"/>
        <family val="2"/>
        <charset val="204"/>
      </rPr>
      <t>(0111-сатр + 012-сатр + 013-сатр)</t>
    </r>
  </si>
  <si>
    <t>Ўзбекистон Республикаси Солиқ кодексининг 269-моддасида назарда тутилган ҳолларда</t>
  </si>
  <si>
    <t>Илгари ҳисобга олинган солиқ суммаларига киритиладиган тузатиш суммаси (0601-0607-сатрлар йиғиндиси)</t>
  </si>
  <si>
    <t>0601</t>
  </si>
  <si>
    <t>0602</t>
  </si>
  <si>
    <t>0603</t>
  </si>
  <si>
    <t>0604</t>
  </si>
  <si>
    <t>0605</t>
  </si>
  <si>
    <t>0606</t>
  </si>
  <si>
    <t>0607</t>
  </si>
  <si>
    <t>110</t>
  </si>
  <si>
    <t>Харид қилинган товарлар (хизматлар) бўйича ҳисобга олинадиган қўшилган қиймат солиғи суммаси 
(0401-сатр + 0402-сатр + 04031-сатр + 110-сатр - 060-сатр)</t>
  </si>
  <si>
    <t>товарлардан (хизматлардан) келгусида солиқ солишдан озод этилган айланма учун фойдаланиш бўйича ***</t>
  </si>
  <si>
    <t>Аввалги календарь йилда экспорт жўнатмалари учун жорий календарь йилда ҳақиқатда келиб тушган тўлов ҳажмининг салмоғи 
(080-сатр / 070-сатр х 100)</t>
  </si>
  <si>
    <t>Аввалги календарь йилда экспортга реализация қилинган товарлар бўйича тушум жорий календарь йилда келиб тушиши муносабати билан ҳисобга олинадиган ҚҚС суммаси (090-сатр х 100-сатр / 100)</t>
  </si>
  <si>
    <t>7-Илова</t>
  </si>
  <si>
    <t>Солиқ даврида ҳисобга олинадиган қўшилган қиймат солиғи (ҚҚС) суммаси  (3-илованинг 040-сатри - 7-илованинг 030-сатри)</t>
  </si>
  <si>
    <t xml:space="preserve">  
Изоҳ: Қўшимча имтиёзлар (030 ва кейинги сатрлар) норматив-ҳуқуқий ҳужжатнинг тури, рақами, санаси, номи ва бандини кўрсатган ҳолда тўлдирилади.
* Товарлар воситачилик, топшириқ шартномаси бўйича воситачи, ишончли шахс орқали экспортга реализация қилинган ҳолларда, қўшилган қиймат солиғи воситачининг, ишончли шахснинг ёки солиқ тўловчининг ҳисобварағига келиб тушган валюта тушуми суммаси улушида ҳисобга олинади.
Пахта тозалаш заводлари 0411 ва 0412-сатрларига шартли равишда 1 рақамини киритадилар.
Бунда пахта толасининг экспортга реализация қилинганлигини тасдиқлаш мақсадида пахта тозалаш заводлари "Пахтасаноат" ҲАБ нарядини ва ушбу наряд асосида ёзилган ҳисобварақ-фактурани тақдим этади.</t>
  </si>
  <si>
    <t>Харид қилинган товарлар (хизматлар) бўйича ҳисобварақ-фактуралар
(ҳисобварақ-фактура ўрнини босадиган ҳужжатлар)
РЕЕСТРИ *</t>
  </si>
  <si>
    <t xml:space="preserve">Етказиб 
берувчининг 
СТИРи **
</t>
  </si>
  <si>
    <t>Етказиб 
бериш 
қиймати 
(ҚҚСсиз) ***</t>
  </si>
  <si>
    <t>Ўзбекистон Республикаси Солиқ кодексининг 270-моддасида назарда тутилган тартибда асосий воситалар, кўчмас мулк объектлари ва номоддий активлар бўйича</t>
  </si>
  <si>
    <t xml:space="preserve">шу жумладан: </t>
  </si>
  <si>
    <t>Бюджетга тўлананиши (камайтирилиши) лозим бўлган ҚҚС суммаси, жами (020-сатр - 010-сатр)</t>
  </si>
  <si>
    <t>Бош ҳисобчи</t>
  </si>
  <si>
    <t xml:space="preserve">Сана (кун/ой/йил) </t>
  </si>
  <si>
    <t>алоҳида бўлинмалар жойлашган жойи бўйича 
(алоҳида бўлинмага тўғри келадиган қўшилган қиймат солиғи суммасини ҳисоб-китобидан келиб чиқиб)*</t>
  </si>
  <si>
    <t>Солиқ солинадиган бошқа айланмалар</t>
  </si>
  <si>
    <t>Изоҳ:
* Мазкур ҳисоб-китоб ўсиб борувчи якун билан тўлдирилади.
** 0122-сатрда 2019-йилда харид қилинган асосий воситалар (кўчмас мулк), номоддий активлар ва қурилиши тугалланмаган объектлар бўйича тўланган ҚҚСнинг 2019-йилда ҳисобга олинмаган қисми тўлиқлигичи кўрсатилади.
*** 0601-сатрда ўтган календарь йилда харид қилиниб, жорий календарь йилда қўшилган қиймат солиғидан озод қилинган айланмалар учун фойдаланилган товарлар (хизматлар) бўйича тўланган қўшилган қиймат солиғи суммаси кўрсатилади.</t>
  </si>
  <si>
    <t>15 фоизли ставка қўлланиладиган айланмалар учун (020-сатр х 7-илова 0201-сатр)</t>
  </si>
  <si>
    <t>ҚҚСдан озод қилинадиган айланмалар учун (020-сатр х 7-илова 0202-сатр)</t>
  </si>
  <si>
    <r>
      <t xml:space="preserve">ноль даражали ставка қўлланиладиган (товарлар экспортидан ташқари), </t>
    </r>
    <r>
      <rPr>
        <sz val="10"/>
        <color rgb="FFFF0000"/>
        <rFont val="Arial"/>
        <family val="2"/>
        <charset val="204"/>
      </rPr>
      <t>шунингдек Ўзбекистон Республикаси ҳудуди реализация қилиш жойи деб эътироф этилмайдиган хизматларни кўрсатиш</t>
    </r>
    <r>
      <rPr>
        <sz val="10"/>
        <color indexed="8"/>
        <rFont val="Arial"/>
        <family val="2"/>
        <charset val="204"/>
      </rPr>
      <t xml:space="preserve"> бўйича айланмалар учун (020-сатр х 7-илова 0203-сатр)</t>
    </r>
  </si>
  <si>
    <t>товарларни экспортга реализация қилиш бўйича ноль даражали ставка қўлланиладиган айланмалар учун (020-сатр х 7-илова 0204-сатр)</t>
  </si>
  <si>
    <t>Солиқ давридаги товарларни (хизматларни) реализация қилиш айланмалари, жами ((0101-0108-сатрлар йиғиндиси) - 0109-сатр)</t>
  </si>
  <si>
    <t>Экспортга реализация қилинган товарлар бўйича келиб тушган валюта тушуми (жўнатиш кунидаги ЎзР Марказий банки томонидан белгиланган курс бўйича миллий валютадаги эквивалентда) *</t>
  </si>
  <si>
    <t>шу жумладан, валюта тушуми келиб тушганлари бўйича (0403-сатр х 7-Илова 01042-сатр / 100)</t>
  </si>
  <si>
    <t>Келиб тушган чет эл валютасининг салмоғи  (01041-сатр / 0104-сатр х 100)</t>
  </si>
  <si>
    <t xml:space="preserve">Изоҳ: </t>
  </si>
  <si>
    <r>
      <t xml:space="preserve">Изоҳ: 
* </t>
    </r>
    <r>
      <rPr>
        <i/>
        <sz val="11"/>
        <color rgb="FF000000"/>
        <rFont val="Calibri"/>
        <family val="2"/>
        <charset val="204"/>
      </rPr>
      <t>Реестр қўшилган қиймат солиғи ажратиб кўрсатилган барча ҳисобварақ-фактуралар (ҳисобварақ-фактура ўрнини босадиган ҳужжатлар) бўйича тўлдирилади.
** Импорт қилинган товарлар бўйича, шунингдек реализация қилиш жойи Ўзбекистон Республикаси ҳисобланган норезидентлардан олинган ишлар (хизматлар) бўйича бюджетга ҳақиқатда тўланган ҚҚС суммаси кўрсатилади. Бунда  3-устунда (етказиб берувчининг СТИРи) СТИР ўрнига «norezident» сўзи қайд қилинади.</t>
    </r>
    <r>
      <rPr>
        <b/>
        <i/>
        <sz val="11"/>
        <color rgb="FF000000"/>
        <rFont val="Calibri"/>
        <family val="2"/>
        <charset val="204"/>
      </rPr>
      <t xml:space="preserve">
</t>
    </r>
    <r>
      <rPr>
        <b/>
        <i/>
        <sz val="11"/>
        <color rgb="FFFF0000"/>
        <rFont val="Calibri"/>
        <family val="2"/>
        <charset val="204"/>
      </rPr>
      <t xml:space="preserve">*** </t>
    </r>
    <r>
      <rPr>
        <i/>
        <sz val="11"/>
        <color rgb="FFFF0000"/>
        <rFont val="Calibri"/>
        <family val="2"/>
        <charset val="204"/>
      </rPr>
      <t xml:space="preserve">Солиқ тўловчининг солиқ солинадиган айланмаси улуши жорий солиқ давридаги айланманинг 5 фоизидан ошиб кетмаган тақдирда олинган товарлар (хизматлар), шу жумладан узоқ муддатли активлар бўйича тўланган ҚҚС суммасини олинган товарлар (хизматларнинг) қийматига тўлиқ киритиши ҳамда уларнинг умумий суммасини мазкур реестрнинг 6-устунида кўрсатиш ҳуқуқига эга. </t>
    </r>
  </si>
  <si>
    <t>охирги хисобот</t>
  </si>
  <si>
    <t>(солиқ бўйича ҳисобга олиш жойидаги солиқ органи)</t>
  </si>
  <si>
    <t>Йил бошидан  экспортга жўнатилган товалар бўйича чет эл валютасидаги тушум (жўнатиш кунидаги ЎзР Марказий банки томонидан белгиланган курс бўйича миллий валютадаги эквивалентда)*</t>
  </si>
  <si>
    <t>ҚҚС билан 
қиймати*</t>
  </si>
  <si>
    <t>("V" белгиси қўйилсин)</t>
  </si>
  <si>
    <t>Аҳолига назорат-касса машиналари (тўлов терминаллари) орқали реализация қилинган товарлар (хизматлар), шунингдек банк хизматлари бўйича жами айланма суммаси солиқ даври якуни билан бир сатрда кўрсатилади. Бунда 3-устунда солиқ тўловчининг СТИР кўрсатилади.</t>
  </si>
  <si>
    <t xml:space="preserve"> Хато* 5 - илованинг Жами сатри 6 - устунидаги (9-устунини чегирган ҳолда) сумма, 1 - илованинг 010 сатри 3 - устунидаги
(1- илованинг 3-устунидаги 0103 ва 0104-сатрларини чегирилган ҳолда) суммага мос эмас.</t>
  </si>
  <si>
    <t>ноль даражали ставка қўлланиладиган (товарлар экспортидан ташқари), шунингдек Ўзбекистон Республикаси ҳудуди реализация қилиш жойи деб эътироф этилмайдиган хизматларни кўрсатиш бўйича айланмалар</t>
  </si>
  <si>
    <t>ноль даражали ставка қўлланиладиган айланмалар, шунингдек Ўзбекистон Республикаси ҳудуди реализация қилиш жойи деб эътироф этилмайдиган хизматларни кўрсатиш бўйича (товарлар экспортидан ташқари) (0103-сатр / 010-сатр х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</si>
</sst>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000_ ;[Red]\-#,##0.0000\ "/>
  </numFmts>
  <fonts count="44" x14ac:knownFonts="1">
    <font>
      <sz val="11"/>
      <color indexed="8"/>
      <name val="Calibri"/>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Calibri"/>
      <family val="2"/>
      <charset val="204"/>
    </font>
    <font>
      <sz val="10"/>
      <color indexed="9"/>
      <name val="Arial"/>
      <family val="2"/>
      <charset val="204"/>
    </font>
    <font>
      <sz val="10"/>
      <color indexed="8"/>
      <name val="Arial"/>
      <family val="2"/>
      <charset val="204"/>
    </font>
    <font>
      <b/>
      <sz val="10"/>
      <color indexed="8"/>
      <name val="Arial"/>
      <family val="2"/>
      <charset val="204"/>
    </font>
    <font>
      <sz val="10"/>
      <name val="Arial"/>
      <family val="2"/>
      <charset val="204"/>
    </font>
    <font>
      <sz val="8"/>
      <color indexed="8"/>
      <name val="Arial"/>
      <family val="2"/>
      <charset val="204"/>
    </font>
    <font>
      <i/>
      <sz val="10"/>
      <color indexed="8"/>
      <name val="Arial"/>
      <family val="2"/>
      <charset val="204"/>
    </font>
    <font>
      <sz val="10"/>
      <color theme="0"/>
      <name val="Arial"/>
      <family val="2"/>
      <charset val="204"/>
    </font>
    <font>
      <sz val="10"/>
      <color rgb="FFFF0000"/>
      <name val="Arial"/>
      <family val="2"/>
      <charset val="204"/>
    </font>
    <font>
      <i/>
      <sz val="10"/>
      <color rgb="FF00B050"/>
      <name val="Arial"/>
      <family val="2"/>
      <charset val="204"/>
    </font>
    <font>
      <b/>
      <sz val="10"/>
      <color rgb="FFFF0000"/>
      <name val="Arial"/>
      <family val="2"/>
      <charset val="204"/>
    </font>
    <font>
      <sz val="10"/>
      <color theme="1"/>
      <name val="Arial"/>
      <family val="2"/>
      <charset val="204"/>
    </font>
    <font>
      <sz val="10"/>
      <name val="Arial Cyr"/>
      <charset val="204"/>
    </font>
    <font>
      <b/>
      <sz val="10"/>
      <color theme="1"/>
      <name val="Arial"/>
      <family val="2"/>
      <charset val="204"/>
    </font>
    <font>
      <b/>
      <sz val="10"/>
      <name val="Arial"/>
      <family val="2"/>
      <charset val="204"/>
    </font>
    <font>
      <b/>
      <i/>
      <sz val="11"/>
      <color indexed="8"/>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
      <sz val="10"/>
      <name val="Calibri"/>
      <family val="2"/>
      <charset val="204"/>
    </font>
    <font>
      <i/>
      <sz val="10"/>
      <color rgb="FFFF0000"/>
      <name val="Arial"/>
      <family val="2"/>
      <charset val="204"/>
    </font>
    <font>
      <b/>
      <i/>
      <sz val="11"/>
      <color rgb="FF000000"/>
      <name val="Calibri"/>
      <family val="2"/>
      <charset val="204"/>
    </font>
    <font>
      <b/>
      <i/>
      <sz val="11"/>
      <color rgb="FFFF0000"/>
      <name val="Calibri"/>
      <family val="2"/>
      <charset val="204"/>
    </font>
    <font>
      <i/>
      <sz val="11"/>
      <color rgb="FFFF0000"/>
      <name val="Calibri"/>
      <family val="2"/>
      <charset val="204"/>
    </font>
    <font>
      <i/>
      <sz val="10"/>
      <name val="Arial"/>
      <family val="2"/>
      <charset val="204"/>
    </font>
    <font>
      <b/>
      <i/>
      <sz val="10"/>
      <name val="Arial"/>
      <family val="2"/>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 fillId="0" borderId="0"/>
    <xf numFmtId="0" fontId="30" fillId="0" borderId="0"/>
  </cellStyleXfs>
  <cellXfs count="266">
    <xf numFmtId="0" fontId="0" fillId="0" borderId="0" xfId="0"/>
    <xf numFmtId="0" fontId="20" fillId="0" borderId="0" xfId="0" applyFont="1" applyAlignment="1"/>
    <xf numFmtId="0" fontId="20" fillId="24" borderId="10" xfId="0" applyFont="1" applyFill="1" applyBorder="1" applyAlignment="1">
      <alignment horizontal="left"/>
    </xf>
    <xf numFmtId="0" fontId="20" fillId="0" borderId="0" xfId="0" applyFont="1" applyAlignment="1">
      <alignment vertical="center"/>
    </xf>
    <xf numFmtId="0" fontId="21" fillId="0" borderId="12" xfId="0" applyFont="1" applyBorder="1" applyAlignment="1">
      <alignment horizontal="center" wrapText="1"/>
    </xf>
    <xf numFmtId="0" fontId="20" fillId="0" borderId="0" xfId="0" applyFont="1"/>
    <xf numFmtId="0" fontId="20" fillId="24"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164" fontId="20" fillId="24" borderId="11" xfId="0" applyNumberFormat="1" applyFont="1" applyFill="1" applyBorder="1" applyAlignment="1">
      <alignment horizontal="right"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wrapText="1"/>
    </xf>
    <xf numFmtId="0" fontId="20" fillId="0" borderId="11" xfId="0" applyFont="1" applyBorder="1" applyAlignment="1">
      <alignment horizontal="center" vertical="center" wrapText="1"/>
    </xf>
    <xf numFmtId="0" fontId="19" fillId="0" borderId="0" xfId="0" applyFont="1" applyAlignment="1"/>
    <xf numFmtId="0" fontId="21" fillId="0" borderId="14" xfId="0" applyFont="1" applyBorder="1" applyAlignment="1">
      <alignment horizontal="center" vertical="center" wrapText="1"/>
    </xf>
    <xf numFmtId="0" fontId="21" fillId="0" borderId="10" xfId="0" applyFont="1" applyBorder="1" applyAlignment="1">
      <alignment horizontal="center" wrapText="1"/>
    </xf>
    <xf numFmtId="0" fontId="21" fillId="0" borderId="14" xfId="0" applyFont="1" applyBorder="1" applyAlignment="1">
      <alignment horizontal="center" wrapText="1"/>
    </xf>
    <xf numFmtId="164" fontId="20" fillId="26" borderId="11" xfId="0" applyNumberFormat="1" applyFont="1" applyFill="1" applyBorder="1" applyAlignment="1">
      <alignment horizontal="right" vertical="center" wrapText="1"/>
    </xf>
    <xf numFmtId="0" fontId="20" fillId="0" borderId="0" xfId="0" applyFont="1" applyFill="1" applyAlignment="1"/>
    <xf numFmtId="0" fontId="20" fillId="24" borderId="11" xfId="0" applyFont="1" applyFill="1" applyBorder="1" applyAlignment="1">
      <alignment horizontal="center" vertical="center"/>
    </xf>
    <xf numFmtId="0" fontId="20" fillId="0" borderId="15" xfId="0" applyFont="1" applyBorder="1" applyAlignment="1">
      <alignment horizontal="right" vertical="center"/>
    </xf>
    <xf numFmtId="0" fontId="20" fillId="0" borderId="0" xfId="0" applyFont="1" applyAlignment="1">
      <alignment horizontal="center"/>
    </xf>
    <xf numFmtId="49" fontId="20" fillId="0" borderId="16"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49" fontId="20" fillId="0" borderId="11" xfId="0" applyNumberFormat="1" applyFont="1" applyBorder="1" applyAlignment="1">
      <alignment horizontal="left" vertical="center" wrapText="1"/>
    </xf>
    <xf numFmtId="49" fontId="20" fillId="0" borderId="13" xfId="0" applyNumberFormat="1" applyFont="1" applyBorder="1" applyAlignment="1">
      <alignment horizontal="center" vertical="center" wrapText="1"/>
    </xf>
    <xf numFmtId="0" fontId="19" fillId="0" borderId="0" xfId="0" applyFont="1" applyAlignment="1">
      <alignment vertical="center"/>
    </xf>
    <xf numFmtId="49" fontId="20" fillId="0" borderId="11"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0" fontId="25" fillId="0" borderId="0" xfId="0" applyFont="1"/>
    <xf numFmtId="164" fontId="25" fillId="0" borderId="0" xfId="0" applyNumberFormat="1" applyFont="1"/>
    <xf numFmtId="0" fontId="25" fillId="0" borderId="0" xfId="0" applyFont="1" applyAlignment="1"/>
    <xf numFmtId="164" fontId="25" fillId="0" borderId="0" xfId="0" applyNumberFormat="1" applyFont="1" applyAlignment="1"/>
    <xf numFmtId="49" fontId="20" fillId="0" borderId="11" xfId="0" applyNumberFormat="1" applyFont="1" applyBorder="1" applyAlignment="1">
      <alignment vertical="center" wrapText="1"/>
    </xf>
    <xf numFmtId="164" fontId="20" fillId="25" borderId="11" xfId="0" applyNumberFormat="1" applyFont="1" applyFill="1" applyBorder="1" applyAlignment="1">
      <alignment horizontal="right" vertical="center" wrapText="1"/>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20" fillId="0" borderId="0" xfId="0" applyFont="1" applyAlignment="1">
      <alignment horizontal="left" vertical="center"/>
    </xf>
    <xf numFmtId="0" fontId="20" fillId="0" borderId="0" xfId="0" applyFont="1" applyFill="1" applyBorder="1" applyAlignment="1">
      <alignment horizontal="center" vertical="center"/>
    </xf>
    <xf numFmtId="0" fontId="20" fillId="0" borderId="0" xfId="0" applyFont="1" applyAlignment="1">
      <alignment horizontal="center" vertical="center"/>
    </xf>
    <xf numFmtId="0" fontId="20" fillId="0" borderId="10" xfId="0" applyFont="1" applyFill="1" applyBorder="1" applyAlignment="1">
      <alignment horizontal="center" vertical="center"/>
    </xf>
    <xf numFmtId="14" fontId="20" fillId="24" borderId="10" xfId="0" applyNumberFormat="1" applyFont="1" applyFill="1" applyBorder="1" applyAlignment="1">
      <alignment horizontal="center" vertical="center"/>
    </xf>
    <xf numFmtId="0" fontId="20" fillId="0" borderId="0" xfId="0" applyFont="1" applyFill="1" applyAlignment="1">
      <alignment horizontal="center" vertical="center"/>
    </xf>
    <xf numFmtId="0" fontId="21" fillId="0" borderId="22" xfId="0" applyFont="1" applyBorder="1" applyAlignment="1">
      <alignment horizontal="center" vertical="center"/>
    </xf>
    <xf numFmtId="0" fontId="21" fillId="0" borderId="19" xfId="0" applyFont="1" applyBorder="1" applyAlignment="1">
      <alignment horizontal="center" vertical="center"/>
    </xf>
    <xf numFmtId="0" fontId="21" fillId="0" borderId="11" xfId="0" applyFont="1" applyBorder="1" applyAlignment="1">
      <alignment horizontal="center" vertical="center" wrapText="1"/>
    </xf>
    <xf numFmtId="0" fontId="20" fillId="0" borderId="0" xfId="0" applyFont="1" applyAlignment="1">
      <alignment horizontal="left"/>
    </xf>
    <xf numFmtId="0" fontId="20" fillId="0" borderId="0" xfId="0" applyFont="1" applyBorder="1" applyAlignment="1">
      <alignment horizontal="center"/>
    </xf>
    <xf numFmtId="0" fontId="20" fillId="0" borderId="0" xfId="0" applyFont="1" applyFill="1" applyBorder="1" applyAlignment="1">
      <alignment horizontal="left" vertical="center" wrapText="1"/>
    </xf>
    <xf numFmtId="0" fontId="20" fillId="0" borderId="0" xfId="0" applyFont="1" applyFill="1" applyBorder="1" applyAlignment="1">
      <alignment vertical="center"/>
    </xf>
    <xf numFmtId="0" fontId="20" fillId="0" borderId="11" xfId="0" applyFont="1" applyFill="1" applyBorder="1" applyAlignment="1">
      <alignment horizontal="center" vertical="center"/>
    </xf>
    <xf numFmtId="14" fontId="20" fillId="0" borderId="0" xfId="0" applyNumberFormat="1" applyFont="1" applyFill="1" applyBorder="1" applyAlignment="1">
      <alignment horizontal="center" vertical="center"/>
    </xf>
    <xf numFmtId="0" fontId="20" fillId="0" borderId="0" xfId="0" applyFont="1" applyBorder="1" applyAlignment="1"/>
    <xf numFmtId="0" fontId="20" fillId="0" borderId="15" xfId="0" applyFont="1" applyBorder="1" applyAlignment="1"/>
    <xf numFmtId="0" fontId="20" fillId="0" borderId="18" xfId="0" applyFont="1" applyBorder="1" applyAlignment="1"/>
    <xf numFmtId="0" fontId="21" fillId="0" borderId="0" xfId="0" applyFont="1" applyFill="1" applyBorder="1" applyAlignment="1">
      <alignment vertical="center"/>
    </xf>
    <xf numFmtId="0" fontId="20" fillId="0" borderId="0" xfId="0" applyFont="1" applyBorder="1" applyAlignment="1">
      <alignment horizontal="center" vertical="top"/>
    </xf>
    <xf numFmtId="49" fontId="20" fillId="0" borderId="11" xfId="42" applyNumberFormat="1" applyFont="1" applyBorder="1" applyAlignment="1">
      <alignment horizontal="center" vertical="center" wrapText="1"/>
    </xf>
    <xf numFmtId="0" fontId="22" fillId="0" borderId="0" xfId="0" applyFont="1"/>
    <xf numFmtId="164" fontId="22" fillId="0" borderId="0" xfId="0" applyNumberFormat="1" applyFont="1"/>
    <xf numFmtId="0" fontId="20" fillId="0" borderId="11" xfId="42" applyFont="1" applyBorder="1" applyAlignment="1">
      <alignment horizontal="center" vertical="center" wrapText="1"/>
    </xf>
    <xf numFmtId="49" fontId="21" fillId="0" borderId="11" xfId="42" applyNumberFormat="1" applyFont="1" applyBorder="1" applyAlignment="1">
      <alignment horizontal="center" vertical="center" wrapText="1"/>
    </xf>
    <xf numFmtId="164" fontId="20" fillId="25" borderId="11" xfId="42" applyNumberFormat="1" applyFont="1" applyFill="1" applyBorder="1" applyAlignment="1">
      <alignment horizontal="right" vertical="center" wrapText="1"/>
    </xf>
    <xf numFmtId="0" fontId="20" fillId="0" borderId="0" xfId="0" applyFont="1" applyFill="1" applyBorder="1" applyAlignment="1">
      <alignment horizontal="left"/>
    </xf>
    <xf numFmtId="0" fontId="21" fillId="0" borderId="11" xfId="42" applyFont="1" applyBorder="1" applyAlignment="1">
      <alignment horizontal="center" vertical="center" wrapText="1"/>
    </xf>
    <xf numFmtId="0" fontId="20" fillId="0" borderId="11" xfId="42" applyFont="1" applyBorder="1" applyAlignment="1">
      <alignment vertical="center" wrapText="1"/>
    </xf>
    <xf numFmtId="164" fontId="21" fillId="0" borderId="11" xfId="42" applyNumberFormat="1" applyFont="1" applyFill="1" applyBorder="1" applyAlignment="1">
      <alignment horizontal="center" vertical="center" wrapText="1"/>
    </xf>
    <xf numFmtId="0" fontId="21" fillId="0" borderId="11" xfId="42" applyFont="1" applyFill="1" applyBorder="1" applyAlignment="1">
      <alignment horizontal="center" vertical="center" wrapText="1"/>
    </xf>
    <xf numFmtId="49" fontId="21" fillId="0" borderId="11" xfId="42" applyNumberFormat="1" applyFont="1" applyFill="1" applyBorder="1" applyAlignment="1">
      <alignment horizontal="center" vertical="center" wrapText="1"/>
    </xf>
    <xf numFmtId="164" fontId="20" fillId="24" borderId="11" xfId="42" applyNumberFormat="1" applyFont="1" applyFill="1" applyBorder="1" applyAlignment="1">
      <alignment horizontal="right" vertical="center" wrapText="1"/>
    </xf>
    <xf numFmtId="164" fontId="20" fillId="24" borderId="11" xfId="0" applyNumberFormat="1" applyFont="1" applyFill="1" applyBorder="1" applyAlignment="1" applyProtection="1">
      <alignment horizontal="right" vertical="center" wrapText="1"/>
      <protection hidden="1"/>
    </xf>
    <xf numFmtId="164" fontId="20" fillId="0" borderId="11" xfId="42" applyNumberFormat="1" applyFont="1" applyFill="1" applyBorder="1" applyAlignment="1">
      <alignment horizontal="right" vertical="center" wrapText="1"/>
    </xf>
    <xf numFmtId="164" fontId="20" fillId="25" borderId="13" xfId="42" applyNumberFormat="1" applyFont="1" applyFill="1" applyBorder="1" applyAlignment="1">
      <alignment horizontal="right" vertical="center" wrapText="1"/>
    </xf>
    <xf numFmtId="164" fontId="20" fillId="25" borderId="11" xfId="0" applyNumberFormat="1" applyFont="1" applyFill="1" applyBorder="1" applyAlignment="1">
      <alignment horizontal="right" vertical="center" wrapText="1"/>
    </xf>
    <xf numFmtId="164" fontId="20" fillId="25" borderId="11" xfId="0" applyNumberFormat="1" applyFont="1" applyFill="1" applyBorder="1" applyAlignment="1">
      <alignment horizontal="right" vertical="center" wrapText="1"/>
    </xf>
    <xf numFmtId="165" fontId="20" fillId="24" borderId="11" xfId="42" applyNumberFormat="1" applyFont="1" applyFill="1" applyBorder="1" applyAlignment="1">
      <alignment horizontal="right" vertical="center" wrapText="1"/>
    </xf>
    <xf numFmtId="164" fontId="20" fillId="25" borderId="11" xfId="0" applyNumberFormat="1" applyFont="1" applyFill="1" applyBorder="1" applyAlignment="1">
      <alignment horizontal="right" vertical="center" wrapText="1"/>
    </xf>
    <xf numFmtId="0" fontId="20" fillId="24" borderId="10" xfId="0" applyFont="1" applyFill="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right"/>
    </xf>
    <xf numFmtId="0" fontId="21" fillId="0" borderId="11" xfId="0" applyFont="1" applyBorder="1" applyAlignment="1">
      <alignment horizontal="center" vertic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2" fillId="0" borderId="0" xfId="43" applyFont="1"/>
    <xf numFmtId="0" fontId="22" fillId="0" borderId="0" xfId="43" applyFont="1" applyAlignment="1">
      <alignment horizontal="center"/>
    </xf>
    <xf numFmtId="0" fontId="22" fillId="0" borderId="0" xfId="43" applyFont="1" applyAlignment="1">
      <alignment horizontal="right"/>
    </xf>
    <xf numFmtId="0" fontId="22" fillId="24" borderId="10" xfId="43" applyFont="1" applyFill="1" applyBorder="1" applyAlignment="1">
      <alignment horizontal="left"/>
    </xf>
    <xf numFmtId="0" fontId="22" fillId="0" borderId="0" xfId="43" applyFont="1" applyFill="1"/>
    <xf numFmtId="0" fontId="31" fillId="0" borderId="0" xfId="43" applyFont="1" applyAlignment="1">
      <alignment horizontal="right"/>
    </xf>
    <xf numFmtId="0" fontId="32" fillId="0" borderId="11" xfId="43" applyFont="1" applyBorder="1" applyAlignment="1">
      <alignment horizontal="center" vertical="center" wrapText="1"/>
    </xf>
    <xf numFmtId="0" fontId="22" fillId="0" borderId="16" xfId="43" applyFont="1" applyFill="1" applyBorder="1" applyAlignment="1">
      <alignment horizontal="center" vertical="center" wrapText="1"/>
    </xf>
    <xf numFmtId="164" fontId="22" fillId="25" borderId="11" xfId="43" applyNumberFormat="1" applyFont="1" applyFill="1" applyBorder="1" applyAlignment="1">
      <alignment horizontal="right" vertical="center" wrapText="1"/>
    </xf>
    <xf numFmtId="164" fontId="22" fillId="24" borderId="11" xfId="43" applyNumberFormat="1" applyFont="1" applyFill="1" applyBorder="1" applyAlignment="1">
      <alignment horizontal="right" vertical="center" wrapText="1"/>
    </xf>
    <xf numFmtId="0" fontId="32" fillId="0" borderId="0" xfId="43" applyFont="1" applyBorder="1" applyAlignment="1">
      <alignment horizontal="left" vertical="center" wrapText="1"/>
    </xf>
    <xf numFmtId="0" fontId="29" fillId="0" borderId="0" xfId="43" applyFont="1" applyAlignment="1"/>
    <xf numFmtId="0" fontId="29" fillId="0" borderId="10" xfId="43" applyFont="1" applyBorder="1" applyAlignment="1"/>
    <xf numFmtId="0" fontId="29" fillId="0" borderId="0" xfId="43" applyFont="1" applyBorder="1"/>
    <xf numFmtId="0" fontId="29" fillId="0" borderId="0" xfId="43" applyFont="1"/>
    <xf numFmtId="0" fontId="29" fillId="0" borderId="19" xfId="42" applyFont="1" applyBorder="1" applyAlignment="1">
      <alignment horizontal="center" vertical="center"/>
    </xf>
    <xf numFmtId="0" fontId="19" fillId="0" borderId="0" xfId="43" applyFont="1"/>
    <xf numFmtId="0" fontId="22" fillId="0" borderId="0" xfId="43" applyFont="1" applyBorder="1"/>
    <xf numFmtId="0" fontId="32" fillId="0" borderId="11" xfId="43" applyFont="1" applyBorder="1" applyAlignment="1">
      <alignment horizontal="center" vertical="top" wrapText="1"/>
    </xf>
    <xf numFmtId="0" fontId="20" fillId="0" borderId="0" xfId="0" applyFont="1" applyBorder="1" applyAlignment="1">
      <alignment horizontal="left" vertical="center" wrapText="1"/>
    </xf>
    <xf numFmtId="0" fontId="32" fillId="0" borderId="11" xfId="43" applyFont="1" applyBorder="1" applyAlignment="1">
      <alignment horizontal="center" vertical="center" wrapText="1"/>
    </xf>
    <xf numFmtId="0" fontId="33" fillId="0" borderId="0" xfId="0" applyFont="1" applyAlignment="1">
      <alignment horizontal="left"/>
    </xf>
    <xf numFmtId="0" fontId="33" fillId="0" borderId="0" xfId="0" applyFont="1" applyAlignment="1">
      <alignment horizontal="left" wrapText="1"/>
    </xf>
    <xf numFmtId="0" fontId="29" fillId="0" borderId="0" xfId="42" applyFont="1" applyBorder="1" applyAlignment="1">
      <alignment horizontal="center" vertical="center"/>
    </xf>
    <xf numFmtId="0" fontId="29" fillId="0" borderId="0" xfId="43" applyFont="1" applyBorder="1" applyAlignment="1"/>
    <xf numFmtId="0" fontId="20" fillId="0" borderId="0" xfId="0" applyFont="1" applyAlignment="1">
      <alignment horizontal="center"/>
    </xf>
    <xf numFmtId="0" fontId="32" fillId="0" borderId="11" xfId="43" applyFont="1" applyBorder="1" applyAlignment="1">
      <alignment horizontal="center" vertical="center" wrapText="1"/>
    </xf>
    <xf numFmtId="0" fontId="31" fillId="0" borderId="13" xfId="43" applyFont="1" applyBorder="1" applyAlignment="1">
      <alignment horizontal="center" vertical="center" wrapText="1"/>
    </xf>
    <xf numFmtId="0" fontId="32" fillId="0" borderId="11" xfId="43" applyFont="1" applyFill="1" applyBorder="1" applyAlignment="1">
      <alignment horizontal="center" vertical="center" wrapText="1"/>
    </xf>
    <xf numFmtId="164" fontId="22" fillId="27" borderId="11" xfId="43" applyNumberFormat="1" applyFont="1" applyFill="1" applyBorder="1" applyAlignment="1">
      <alignment horizontal="right" vertical="center" wrapText="1"/>
    </xf>
    <xf numFmtId="0" fontId="20" fillId="24" borderId="10" xfId="0" applyFont="1" applyFill="1" applyBorder="1" applyAlignment="1">
      <alignment horizontal="center" vertical="center"/>
    </xf>
    <xf numFmtId="0" fontId="20" fillId="0" borderId="0" xfId="0" applyFont="1" applyBorder="1" applyAlignment="1">
      <alignment horizontal="left" vertical="center"/>
    </xf>
    <xf numFmtId="0" fontId="20" fillId="0" borderId="0" xfId="0" applyFont="1" applyFill="1" applyBorder="1" applyAlignment="1">
      <alignment horizontal="left" vertical="center"/>
    </xf>
    <xf numFmtId="0" fontId="20" fillId="24" borderId="11" xfId="0" applyFont="1" applyFill="1" applyBorder="1" applyAlignment="1">
      <alignment horizontal="left" vertical="center"/>
    </xf>
    <xf numFmtId="0" fontId="20" fillId="0" borderId="0" xfId="0" applyFont="1" applyAlignment="1">
      <alignment horizontal="left" vertical="center" indent="4"/>
    </xf>
    <xf numFmtId="0" fontId="20" fillId="0" borderId="0" xfId="0" applyFont="1" applyAlignment="1">
      <alignment horizontal="right" vertical="center" wrapText="1"/>
    </xf>
    <xf numFmtId="0" fontId="20" fillId="0" borderId="0" xfId="0" applyFont="1" applyAlignment="1">
      <alignment vertical="center" wrapText="1"/>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20" fillId="24" borderId="10" xfId="0" applyFont="1" applyFill="1" applyBorder="1" applyAlignment="1">
      <alignment horizontal="left" vertical="center"/>
    </xf>
    <xf numFmtId="0" fontId="20" fillId="0" borderId="0" xfId="0" applyFont="1" applyFill="1" applyBorder="1" applyAlignment="1">
      <alignment horizontal="left" vertical="center"/>
    </xf>
    <xf numFmtId="0" fontId="20" fillId="0" borderId="0" xfId="0" applyFont="1" applyFill="1" applyBorder="1" applyAlignment="1"/>
    <xf numFmtId="0" fontId="20" fillId="0" borderId="21" xfId="0" applyFont="1" applyBorder="1" applyAlignment="1"/>
    <xf numFmtId="0" fontId="23" fillId="0" borderId="19" xfId="0" applyFont="1" applyBorder="1" applyAlignment="1">
      <alignment vertical="top"/>
    </xf>
    <xf numFmtId="0" fontId="23" fillId="0" borderId="23" xfId="0" applyFont="1" applyBorder="1" applyAlignment="1">
      <alignment vertical="top"/>
    </xf>
    <xf numFmtId="0" fontId="20" fillId="0" borderId="20" xfId="0" applyFont="1" applyBorder="1" applyAlignment="1">
      <alignment horizontal="left" vertical="center"/>
    </xf>
    <xf numFmtId="0" fontId="20" fillId="0" borderId="10" xfId="0" applyFont="1" applyBorder="1" applyAlignment="1"/>
    <xf numFmtId="0" fontId="19" fillId="0" borderId="0" xfId="0" applyFont="1" applyBorder="1" applyAlignment="1">
      <alignment vertical="center"/>
    </xf>
    <xf numFmtId="0" fontId="37" fillId="0" borderId="0" xfId="0" applyFont="1"/>
    <xf numFmtId="164" fontId="26" fillId="24" borderId="11" xfId="42" applyNumberFormat="1" applyFont="1" applyFill="1" applyBorder="1" applyAlignment="1">
      <alignment horizontal="right" vertical="center" wrapText="1"/>
    </xf>
    <xf numFmtId="0" fontId="21" fillId="0" borderId="0" xfId="0" applyFont="1" applyAlignment="1">
      <alignment horizontal="center" vertical="center"/>
    </xf>
    <xf numFmtId="0" fontId="20" fillId="0" borderId="0" xfId="0" applyFont="1" applyAlignment="1">
      <alignment horizontal="center"/>
    </xf>
    <xf numFmtId="0" fontId="20" fillId="0" borderId="0" xfId="0" applyFont="1" applyAlignment="1">
      <alignment horizontal="right" vertical="center" wrapText="1"/>
    </xf>
    <xf numFmtId="164" fontId="20" fillId="0" borderId="0" xfId="0" applyNumberFormat="1" applyFont="1"/>
    <xf numFmtId="0" fontId="20" fillId="29" borderId="0" xfId="0" applyFont="1" applyFill="1"/>
    <xf numFmtId="2" fontId="20" fillId="29" borderId="0" xfId="0" applyNumberFormat="1" applyFont="1" applyFill="1"/>
    <xf numFmtId="0" fontId="22" fillId="0" borderId="0" xfId="0" applyFont="1" applyAlignment="1">
      <alignment horizontal="center" vertical="center"/>
    </xf>
    <xf numFmtId="0" fontId="28" fillId="0" borderId="0" xfId="0" applyFont="1" applyBorder="1" applyAlignment="1">
      <alignment horizontal="center" vertical="top"/>
    </xf>
    <xf numFmtId="0" fontId="20" fillId="0" borderId="0" xfId="0" applyFont="1" applyAlignment="1">
      <alignment horizontal="center"/>
    </xf>
    <xf numFmtId="164" fontId="21" fillId="0" borderId="0" xfId="0" applyNumberFormat="1" applyFont="1"/>
    <xf numFmtId="0" fontId="20" fillId="0" borderId="0" xfId="0" applyFont="1" applyAlignment="1">
      <alignment horizontal="right" vertical="center"/>
    </xf>
    <xf numFmtId="0" fontId="20" fillId="0" borderId="0" xfId="0" applyNumberFormat="1" applyFont="1" applyBorder="1" applyAlignment="1">
      <alignment horizontal="right" vertical="center" wrapText="1"/>
    </xf>
    <xf numFmtId="0" fontId="20" fillId="24" borderId="10" xfId="0" applyFont="1" applyFill="1" applyBorder="1" applyAlignment="1">
      <alignment horizontal="center" vertical="center"/>
    </xf>
    <xf numFmtId="0" fontId="20" fillId="0" borderId="0" xfId="0" applyFont="1" applyFill="1" applyBorder="1" applyAlignment="1">
      <alignment horizontal="left" vertical="center"/>
    </xf>
    <xf numFmtId="0" fontId="23" fillId="0" borderId="0" xfId="0" applyFont="1" applyBorder="1" applyAlignment="1">
      <alignment horizontal="center" vertical="top"/>
    </xf>
    <xf numFmtId="0" fontId="21" fillId="0" borderId="0" xfId="0" applyFont="1" applyAlignment="1">
      <alignment horizontal="center" vertical="center"/>
    </xf>
    <xf numFmtId="0" fontId="20" fillId="0" borderId="0" xfId="0" applyFont="1" applyFill="1" applyBorder="1" applyAlignment="1">
      <alignment horizontal="right" vertical="center"/>
    </xf>
    <xf numFmtId="0" fontId="20" fillId="0" borderId="18" xfId="0" applyFont="1" applyFill="1" applyBorder="1" applyAlignment="1">
      <alignment horizontal="right" vertical="center"/>
    </xf>
    <xf numFmtId="0" fontId="20" fillId="24" borderId="21" xfId="0" applyFont="1" applyFill="1" applyBorder="1" applyAlignment="1">
      <alignment horizontal="center" vertical="center"/>
    </xf>
    <xf numFmtId="0" fontId="21" fillId="0" borderId="13" xfId="0" applyFont="1" applyBorder="1" applyAlignment="1">
      <alignment horizontal="center" vertical="center" wrapText="1"/>
    </xf>
    <xf numFmtId="0" fontId="23" fillId="0" borderId="19" xfId="0" applyFont="1" applyBorder="1" applyAlignment="1">
      <alignment horizontal="center" vertical="top"/>
    </xf>
    <xf numFmtId="0" fontId="20" fillId="0" borderId="0" xfId="0" applyFont="1" applyAlignment="1">
      <alignment horizontal="center"/>
    </xf>
    <xf numFmtId="0" fontId="20" fillId="0" borderId="0" xfId="0" applyFont="1" applyAlignment="1">
      <alignment horizontal="left"/>
    </xf>
    <xf numFmtId="0" fontId="20" fillId="0" borderId="10" xfId="0" applyFont="1" applyBorder="1" applyAlignment="1">
      <alignment horizontal="center"/>
    </xf>
    <xf numFmtId="0" fontId="20" fillId="28" borderId="11" xfId="0" applyFont="1" applyFill="1" applyBorder="1" applyAlignment="1">
      <alignment horizontal="left" vertical="top" wrapText="1"/>
    </xf>
    <xf numFmtId="0" fontId="24" fillId="0" borderId="19" xfId="0" applyFont="1" applyBorder="1" applyAlignment="1">
      <alignment horizontal="left" vertical="center"/>
    </xf>
    <xf numFmtId="0" fontId="20" fillId="28" borderId="24" xfId="0" applyFont="1" applyFill="1" applyBorder="1" applyAlignment="1">
      <alignment horizontal="left" vertical="top" wrapText="1"/>
    </xf>
    <xf numFmtId="0" fontId="20" fillId="28" borderId="12" xfId="0" applyFont="1" applyFill="1" applyBorder="1" applyAlignment="1">
      <alignment horizontal="left" vertical="top" wrapText="1"/>
    </xf>
    <xf numFmtId="0" fontId="20" fillId="28" borderId="17" xfId="0" applyFont="1" applyFill="1" applyBorder="1" applyAlignment="1">
      <alignment horizontal="left" vertical="top" wrapText="1"/>
    </xf>
    <xf numFmtId="0" fontId="21" fillId="0" borderId="0" xfId="0" applyFont="1" applyAlignment="1">
      <alignment horizontal="right"/>
    </xf>
    <xf numFmtId="0" fontId="21" fillId="0" borderId="11" xfId="0" applyFont="1" applyFill="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6" fillId="28" borderId="24" xfId="0" applyFont="1" applyFill="1" applyBorder="1" applyAlignment="1">
      <alignment horizontal="left" vertical="center" wrapText="1"/>
    </xf>
    <xf numFmtId="0" fontId="26" fillId="28" borderId="12" xfId="0" applyFont="1" applyFill="1" applyBorder="1" applyAlignment="1">
      <alignment horizontal="left" vertical="center" wrapText="1"/>
    </xf>
    <xf numFmtId="0" fontId="26" fillId="28" borderId="17" xfId="0" applyFont="1" applyFill="1" applyBorder="1" applyAlignment="1">
      <alignment horizontal="left" vertical="center" wrapText="1"/>
    </xf>
    <xf numFmtId="0" fontId="20" fillId="28" borderId="24" xfId="0" applyFont="1" applyFill="1" applyBorder="1" applyAlignment="1">
      <alignment horizontal="left" vertical="center" wrapText="1"/>
    </xf>
    <xf numFmtId="0" fontId="20" fillId="28" borderId="12" xfId="0" applyFont="1" applyFill="1" applyBorder="1" applyAlignment="1">
      <alignment horizontal="left" vertical="center" wrapText="1"/>
    </xf>
    <xf numFmtId="0" fontId="20" fillId="28" borderId="17" xfId="0" applyFont="1" applyFill="1" applyBorder="1" applyAlignment="1">
      <alignment horizontal="left" vertical="center" wrapText="1"/>
    </xf>
    <xf numFmtId="0" fontId="26" fillId="28" borderId="11" xfId="0" applyFont="1" applyFill="1" applyBorder="1" applyAlignment="1">
      <alignment horizontal="left" vertical="center" wrapText="1"/>
    </xf>
    <xf numFmtId="0" fontId="20" fillId="28" borderId="11" xfId="0" applyFont="1" applyFill="1" applyBorder="1" applyAlignment="1">
      <alignment horizontal="left" vertical="center" wrapText="1"/>
    </xf>
    <xf numFmtId="0" fontId="20" fillId="0" borderId="11" xfId="0" applyFont="1" applyBorder="1" applyAlignment="1">
      <alignment horizontal="left" vertical="center" wrapText="1"/>
    </xf>
    <xf numFmtId="0" fontId="29" fillId="28" borderId="24" xfId="0" applyFont="1" applyFill="1" applyBorder="1" applyAlignment="1">
      <alignment horizontal="left" vertical="center" wrapText="1"/>
    </xf>
    <xf numFmtId="0" fontId="29" fillId="28" borderId="12" xfId="0" applyFont="1" applyFill="1" applyBorder="1" applyAlignment="1">
      <alignment horizontal="left" vertical="center" wrapText="1"/>
    </xf>
    <xf numFmtId="0" fontId="29" fillId="28" borderId="17" xfId="0" applyFont="1" applyFill="1" applyBorder="1" applyAlignment="1">
      <alignment horizontal="left" vertical="center" wrapText="1"/>
    </xf>
    <xf numFmtId="0" fontId="20" fillId="25" borderId="24" xfId="0" applyFont="1" applyFill="1" applyBorder="1" applyAlignment="1">
      <alignment horizontal="left" vertical="center"/>
    </xf>
    <xf numFmtId="0" fontId="20" fillId="25" borderId="12" xfId="0" applyFont="1" applyFill="1" applyBorder="1" applyAlignment="1">
      <alignment horizontal="left" vertical="center"/>
    </xf>
    <xf numFmtId="0" fontId="20" fillId="25" borderId="17" xfId="0" applyFont="1" applyFill="1" applyBorder="1" applyAlignment="1">
      <alignment horizontal="left" vertical="center"/>
    </xf>
    <xf numFmtId="0" fontId="20" fillId="0" borderId="19" xfId="0" applyFont="1" applyBorder="1" applyAlignment="1">
      <alignment horizontal="center"/>
    </xf>
    <xf numFmtId="164" fontId="27" fillId="0" borderId="19" xfId="0" applyNumberFormat="1" applyFont="1" applyBorder="1" applyAlignment="1">
      <alignment horizontal="left" vertical="center" wrapText="1"/>
    </xf>
    <xf numFmtId="164" fontId="24" fillId="0" borderId="19" xfId="0" applyNumberFormat="1" applyFont="1" applyBorder="1" applyAlignment="1">
      <alignment horizontal="left" vertical="center" wrapText="1"/>
    </xf>
    <xf numFmtId="0" fontId="20" fillId="0" borderId="0" xfId="0" applyFont="1" applyAlignment="1">
      <alignment horizontal="right" vertical="center" wrapText="1"/>
    </xf>
    <xf numFmtId="0" fontId="22" fillId="28" borderId="24" xfId="0" applyFont="1" applyFill="1" applyBorder="1" applyAlignment="1">
      <alignment horizontal="left" vertical="center" wrapText="1"/>
    </xf>
    <xf numFmtId="0" fontId="22" fillId="28" borderId="12" xfId="0" applyFont="1" applyFill="1" applyBorder="1" applyAlignment="1">
      <alignment horizontal="left" vertical="center" wrapText="1"/>
    </xf>
    <xf numFmtId="0" fontId="22" fillId="28" borderId="17" xfId="0" applyFont="1" applyFill="1" applyBorder="1" applyAlignment="1">
      <alignment horizontal="left" vertical="center" wrapText="1"/>
    </xf>
    <xf numFmtId="0" fontId="21" fillId="0" borderId="24" xfId="0" applyFont="1" applyBorder="1" applyAlignment="1">
      <alignment horizontal="center" wrapText="1"/>
    </xf>
    <xf numFmtId="0" fontId="21" fillId="0" borderId="12" xfId="0" applyFont="1" applyBorder="1" applyAlignment="1">
      <alignment horizontal="center" wrapText="1"/>
    </xf>
    <xf numFmtId="0" fontId="21" fillId="0" borderId="17" xfId="0" applyFont="1" applyBorder="1" applyAlignment="1">
      <alignment horizontal="center" wrapText="1"/>
    </xf>
    <xf numFmtId="0" fontId="21" fillId="0" borderId="11" xfId="0" applyFont="1" applyBorder="1" applyAlignment="1">
      <alignment horizontal="center" vertical="center" wrapText="1"/>
    </xf>
    <xf numFmtId="0" fontId="21" fillId="0" borderId="24" xfId="0" applyFont="1" applyBorder="1" applyAlignment="1">
      <alignment horizontal="center" vertical="center" wrapText="1"/>
    </xf>
    <xf numFmtId="0" fontId="29" fillId="0" borderId="0" xfId="0" applyFont="1" applyAlignment="1">
      <alignment horizontal="center" vertical="center"/>
    </xf>
    <xf numFmtId="0" fontId="20" fillId="24" borderId="11" xfId="0" applyFont="1" applyFill="1" applyBorder="1" applyAlignment="1">
      <alignment horizontal="left" vertical="center"/>
    </xf>
    <xf numFmtId="0" fontId="24" fillId="0" borderId="19" xfId="0" applyFont="1" applyBorder="1" applyAlignment="1">
      <alignment horizontal="left" vertical="center"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1" fillId="0" borderId="0" xfId="0" applyFont="1" applyAlignment="1">
      <alignment horizontal="right" vertical="center"/>
    </xf>
    <xf numFmtId="0" fontId="21" fillId="0" borderId="15" xfId="0" applyFont="1" applyBorder="1" applyAlignment="1">
      <alignment horizontal="center" wrapText="1"/>
    </xf>
    <xf numFmtId="0" fontId="21" fillId="0" borderId="0" xfId="0" applyFont="1" applyBorder="1" applyAlignment="1">
      <alignment horizontal="center" wrapText="1"/>
    </xf>
    <xf numFmtId="0" fontId="21" fillId="0" borderId="18" xfId="0" applyFont="1" applyBorder="1" applyAlignment="1">
      <alignment horizontal="center" wrapText="1"/>
    </xf>
    <xf numFmtId="0" fontId="20" fillId="0" borderId="24" xfId="0" applyFont="1" applyBorder="1" applyAlignment="1">
      <alignment horizontal="left" vertical="center" wrapText="1"/>
    </xf>
    <xf numFmtId="0" fontId="20" fillId="0" borderId="12" xfId="0" applyFont="1" applyBorder="1" applyAlignment="1">
      <alignment horizontal="left" vertical="center" wrapText="1"/>
    </xf>
    <xf numFmtId="0" fontId="20" fillId="0" borderId="17" xfId="0" applyFont="1" applyBorder="1" applyAlignment="1">
      <alignment horizontal="left" vertical="center" wrapText="1"/>
    </xf>
    <xf numFmtId="0" fontId="26" fillId="0" borderId="24"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0" fillId="28" borderId="11" xfId="42" applyFont="1" applyFill="1" applyBorder="1" applyAlignment="1">
      <alignment horizontal="left" vertical="center" wrapText="1"/>
    </xf>
    <xf numFmtId="0" fontId="20" fillId="28" borderId="24" xfId="42" applyFont="1" applyFill="1" applyBorder="1" applyAlignment="1">
      <alignment horizontal="left" vertical="center" wrapText="1"/>
    </xf>
    <xf numFmtId="0" fontId="20" fillId="28" borderId="12" xfId="42" applyFont="1" applyFill="1" applyBorder="1" applyAlignment="1">
      <alignment horizontal="left" vertical="center" wrapText="1"/>
    </xf>
    <xf numFmtId="0" fontId="20" fillId="28" borderId="17" xfId="42" applyFont="1" applyFill="1" applyBorder="1" applyAlignment="1">
      <alignment horizontal="left" vertical="center" wrapText="1"/>
    </xf>
    <xf numFmtId="0" fontId="38" fillId="0" borderId="19" xfId="0" applyFont="1" applyBorder="1" applyAlignment="1">
      <alignment horizontal="left" vertical="center" wrapText="1"/>
    </xf>
    <xf numFmtId="0" fontId="26" fillId="0" borderId="11" xfId="0" applyFont="1" applyFill="1" applyBorder="1" applyAlignment="1">
      <alignment horizontal="left" vertical="center" wrapText="1"/>
    </xf>
    <xf numFmtId="0" fontId="20" fillId="28" borderId="13" xfId="42" applyFont="1" applyFill="1" applyBorder="1" applyAlignment="1">
      <alignment horizontal="left" vertical="center" wrapText="1"/>
    </xf>
    <xf numFmtId="0" fontId="21" fillId="0" borderId="11" xfId="0" applyFont="1" applyBorder="1" applyAlignment="1">
      <alignment horizontal="center" vertical="center"/>
    </xf>
    <xf numFmtId="0" fontId="21" fillId="0" borderId="11" xfId="0" applyFont="1" applyBorder="1" applyAlignment="1">
      <alignment horizontal="center" wrapText="1"/>
    </xf>
    <xf numFmtId="0" fontId="21" fillId="0" borderId="13" xfId="0" applyFont="1" applyBorder="1" applyAlignment="1">
      <alignment horizontal="center" wrapText="1"/>
    </xf>
    <xf numFmtId="0" fontId="29" fillId="0" borderId="19" xfId="43" applyFont="1" applyBorder="1" applyAlignment="1">
      <alignment horizontal="center" vertical="top"/>
    </xf>
    <xf numFmtId="0" fontId="29" fillId="0" borderId="0" xfId="43" applyFont="1" applyBorder="1" applyAlignment="1">
      <alignment horizontal="left"/>
    </xf>
    <xf numFmtId="0" fontId="32" fillId="0" borderId="11" xfId="43" applyFont="1" applyBorder="1" applyAlignment="1">
      <alignment horizontal="center" vertical="top" wrapText="1"/>
    </xf>
    <xf numFmtId="0" fontId="32" fillId="0" borderId="24" xfId="43" applyFont="1" applyFill="1" applyBorder="1" applyAlignment="1">
      <alignment horizontal="left" vertical="center" wrapText="1" indent="1"/>
    </xf>
    <xf numFmtId="0" fontId="32" fillId="0" borderId="12" xfId="43" applyFont="1" applyFill="1" applyBorder="1" applyAlignment="1">
      <alignment horizontal="left" vertical="center" wrapText="1" indent="1"/>
    </xf>
    <xf numFmtId="0" fontId="32" fillId="0" borderId="17" xfId="43" applyFont="1" applyFill="1" applyBorder="1" applyAlignment="1">
      <alignment horizontal="left" vertical="center" wrapText="1" indent="1"/>
    </xf>
    <xf numFmtId="0" fontId="29" fillId="24" borderId="10" xfId="43" applyFont="1" applyFill="1" applyBorder="1" applyAlignment="1">
      <alignment horizontal="left" indent="1"/>
    </xf>
    <xf numFmtId="0" fontId="22" fillId="0" borderId="0" xfId="43" applyFont="1" applyAlignment="1">
      <alignment horizontal="right" vertical="center" wrapText="1"/>
    </xf>
    <xf numFmtId="0" fontId="32" fillId="0" borderId="0" xfId="43" applyFont="1" applyAlignment="1">
      <alignment horizontal="right"/>
    </xf>
    <xf numFmtId="0" fontId="32" fillId="0" borderId="10" xfId="43" applyFont="1" applyBorder="1" applyAlignment="1">
      <alignment horizontal="center" vertical="center" wrapText="1"/>
    </xf>
    <xf numFmtId="0" fontId="32" fillId="0" borderId="11" xfId="43" applyFont="1" applyBorder="1" applyAlignment="1">
      <alignment horizontal="center" vertical="center" wrapText="1"/>
    </xf>
    <xf numFmtId="2" fontId="32" fillId="0" borderId="11" xfId="43" applyNumberFormat="1" applyFont="1" applyFill="1" applyBorder="1" applyAlignment="1">
      <alignment horizontal="center" vertical="center" wrapText="1"/>
    </xf>
    <xf numFmtId="0" fontId="32" fillId="0" borderId="11" xfId="43" applyFont="1" applyBorder="1" applyAlignment="1">
      <alignment horizontal="center" vertical="center"/>
    </xf>
    <xf numFmtId="0" fontId="32" fillId="0" borderId="13" xfId="43" applyFont="1" applyBorder="1" applyAlignment="1">
      <alignment horizontal="center" vertical="center" wrapText="1"/>
    </xf>
    <xf numFmtId="0" fontId="32" fillId="0" borderId="16" xfId="43" applyFont="1" applyBorder="1" applyAlignment="1">
      <alignment horizontal="center" vertical="center" wrapText="1"/>
    </xf>
    <xf numFmtId="0" fontId="32" fillId="0" borderId="23" xfId="43" applyFont="1" applyBorder="1" applyAlignment="1">
      <alignment horizontal="center" vertical="center" wrapText="1"/>
    </xf>
    <xf numFmtId="0" fontId="32" fillId="0" borderId="21" xfId="43" applyFont="1" applyBorder="1" applyAlignment="1">
      <alignment horizontal="center" vertical="center" wrapText="1"/>
    </xf>
    <xf numFmtId="0" fontId="29" fillId="0" borderId="0" xfId="43" applyFont="1" applyAlignment="1">
      <alignment horizontal="right" vertical="center"/>
    </xf>
    <xf numFmtId="0" fontId="31" fillId="0" borderId="0" xfId="43" applyFont="1" applyAlignment="1">
      <alignment horizontal="center" vertical="center" wrapText="1"/>
    </xf>
    <xf numFmtId="0" fontId="31" fillId="0" borderId="24" xfId="43" applyFont="1" applyBorder="1" applyAlignment="1">
      <alignment horizontal="center" vertical="center" wrapText="1"/>
    </xf>
    <xf numFmtId="0" fontId="31" fillId="0" borderId="17" xfId="43" applyFont="1" applyBorder="1" applyAlignment="1">
      <alignment horizontal="center" vertical="center" wrapText="1"/>
    </xf>
    <xf numFmtId="0" fontId="29" fillId="0" borderId="0" xfId="43" applyFont="1" applyAlignment="1">
      <alignment horizontal="left"/>
    </xf>
    <xf numFmtId="0" fontId="31" fillId="0" borderId="23" xfId="43" applyFont="1" applyBorder="1" applyAlignment="1">
      <alignment horizontal="center" vertical="center" wrapText="1"/>
    </xf>
    <xf numFmtId="0" fontId="31" fillId="0" borderId="18" xfId="43" applyFont="1" applyBorder="1" applyAlignment="1">
      <alignment horizontal="center" vertical="center" wrapText="1"/>
    </xf>
    <xf numFmtId="0" fontId="43" fillId="0" borderId="0" xfId="43" applyFont="1" applyAlignment="1">
      <alignment horizontal="left" vertical="center" wrapText="1"/>
    </xf>
    <xf numFmtId="0" fontId="31" fillId="0" borderId="24" xfId="43" applyFont="1" applyBorder="1" applyAlignment="1">
      <alignment horizontal="left" vertical="center" wrapText="1"/>
    </xf>
    <xf numFmtId="0" fontId="31" fillId="0" borderId="17" xfId="43" applyFont="1" applyBorder="1" applyAlignment="1">
      <alignment horizontal="left" vertical="center" wrapText="1"/>
    </xf>
    <xf numFmtId="0" fontId="31" fillId="0" borderId="13" xfId="43" applyFont="1" applyBorder="1" applyAlignment="1">
      <alignment horizontal="center" vertical="center" wrapText="1"/>
    </xf>
    <xf numFmtId="0" fontId="31" fillId="0" borderId="16" xfId="43" applyFont="1" applyBorder="1" applyAlignment="1">
      <alignment horizontal="center" vertical="center" wrapText="1"/>
    </xf>
    <xf numFmtId="0" fontId="31" fillId="0" borderId="11" xfId="43" applyFont="1" applyBorder="1" applyAlignment="1">
      <alignment horizontal="center" vertical="center" wrapText="1"/>
    </xf>
    <xf numFmtId="0" fontId="42" fillId="0" borderId="0" xfId="43" applyFont="1" applyBorder="1" applyAlignment="1">
      <alignment horizontal="left" vertical="center" wrapText="1"/>
    </xf>
    <xf numFmtId="0" fontId="31" fillId="0" borderId="19" xfId="43" applyFont="1" applyBorder="1" applyAlignment="1">
      <alignment horizontal="left" vertical="center" wrapText="1"/>
    </xf>
    <xf numFmtId="0" fontId="31" fillId="0" borderId="0" xfId="43" applyFont="1" applyAlignment="1">
      <alignment horizontal="center" vertical="center"/>
    </xf>
    <xf numFmtId="0" fontId="28" fillId="0" borderId="0" xfId="0" applyFont="1" applyAlignment="1">
      <alignment horizontal="left" vertical="center"/>
    </xf>
    <xf numFmtId="0" fontId="20" fillId="0" borderId="0" xfId="0" applyFont="1" applyAlignment="1">
      <alignment horizontal="center" vertical="center"/>
    </xf>
    <xf numFmtId="0" fontId="9" fillId="0" borderId="0" xfId="0" applyFont="1"/>
    <xf numFmtId="0" fontId="29" fillId="0" borderId="11"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7" xfId="0" applyFont="1" applyFill="1" applyBorder="1" applyAlignment="1">
      <alignment horizontal="left" vertical="center" wrapText="1"/>
    </xf>
    <xf numFmtId="0" fontId="29" fillId="0" borderId="24" xfId="0" applyFont="1" applyBorder="1" applyAlignment="1">
      <alignment horizontal="left" vertical="center" wrapText="1"/>
    </xf>
    <xf numFmtId="0" fontId="29" fillId="0" borderId="12" xfId="0" applyFont="1" applyBorder="1" applyAlignment="1">
      <alignment horizontal="left" vertical="center" wrapText="1"/>
    </xf>
    <xf numFmtId="0" fontId="29" fillId="0" borderId="17" xfId="0" applyFont="1" applyBorder="1" applyAlignment="1">
      <alignment horizontal="left" vertical="center" wrapText="1"/>
    </xf>
    <xf numFmtId="0" fontId="29" fillId="0" borderId="11" xfId="0" applyFont="1" applyBorder="1" applyAlignment="1">
      <alignment horizontal="left" vertical="top" wrapText="1"/>
    </xf>
    <xf numFmtId="0" fontId="31" fillId="0" borderId="10" xfId="0" applyFont="1" applyBorder="1" applyAlignment="1">
      <alignment horizontal="center" vertical="top" wrapText="1"/>
    </xf>
    <xf numFmtId="0" fontId="31" fillId="0" borderId="10" xfId="0" applyFont="1" applyBorder="1" applyAlignment="1">
      <alignment horizontal="center" vertical="top"/>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42" xr:uid="{00000000-0005-0000-0000-000024000000}"/>
    <cellStyle name="Обычный_10006ru" xfId="43" xr:uid="{00000000-0005-0000-0000-00002500000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133350</xdr:colOff>
      <xdr:row>9</xdr:row>
      <xdr:rowOff>28575</xdr:rowOff>
    </xdr:from>
    <xdr:to>
      <xdr:col>4</xdr:col>
      <xdr:colOff>333375</xdr:colOff>
      <xdr:row>9</xdr:row>
      <xdr:rowOff>171450</xdr:rowOff>
    </xdr:to>
    <xdr:sp macro="" textlink="">
      <xdr:nvSpPr>
        <xdr:cNvPr id="2" name="Прямоугольник 1">
          <a:extLst>
            <a:ext uri="{FF2B5EF4-FFF2-40B4-BE49-F238E27FC236}">
              <a16:creationId xmlns:a16="http://schemas.microsoft.com/office/drawing/2014/main" id="{00000000-0008-0000-0000-000002000000}"/>
            </a:ext>
          </a:extLst>
        </xdr:cNvPr>
        <xdr:cNvSpPr/>
      </xdr:nvSpPr>
      <xdr:spPr>
        <a:xfrm>
          <a:off x="4505325" y="1504950"/>
          <a:ext cx="200025" cy="142875"/>
        </a:xfrm>
        <a:prstGeom prst="rect">
          <a:avLst/>
        </a:prstGeom>
        <a:solidFill>
          <a:srgbClr val="FFFF66"/>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5</xdr:col>
      <xdr:colOff>390525</xdr:colOff>
      <xdr:row>9</xdr:row>
      <xdr:rowOff>38100</xdr:rowOff>
    </xdr:from>
    <xdr:to>
      <xdr:col>5</xdr:col>
      <xdr:colOff>590550</xdr:colOff>
      <xdr:row>9</xdr:row>
      <xdr:rowOff>180975</xdr:rowOff>
    </xdr:to>
    <xdr:sp macro="" textlink="">
      <xdr:nvSpPr>
        <xdr:cNvPr id="3" name="Прямоугольник 2">
          <a:extLst>
            <a:ext uri="{FF2B5EF4-FFF2-40B4-BE49-F238E27FC236}">
              <a16:creationId xmlns:a16="http://schemas.microsoft.com/office/drawing/2014/main" id="{00000000-0008-0000-0000-000003000000}"/>
            </a:ext>
          </a:extLst>
        </xdr:cNvPr>
        <xdr:cNvSpPr/>
      </xdr:nvSpPr>
      <xdr:spPr>
        <a:xfrm>
          <a:off x="6096000" y="1514475"/>
          <a:ext cx="200025" cy="142875"/>
        </a:xfrm>
        <a:prstGeom prst="rect">
          <a:avLst/>
        </a:prstGeom>
        <a:solidFill>
          <a:srgbClr val="FFFF66"/>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L41"/>
  <sheetViews>
    <sheetView workbookViewId="0">
      <selection activeCell="J16" sqref="J16"/>
    </sheetView>
  </sheetViews>
  <sheetFormatPr defaultRowHeight="12.75" x14ac:dyDescent="0.2"/>
  <cols>
    <col min="1" max="1" width="4" style="1" customWidth="1"/>
    <col min="2" max="2" width="24.85546875" style="1" customWidth="1"/>
    <col min="3" max="3" width="9" style="1" customWidth="1"/>
    <col min="4" max="5" width="14" style="1" customWidth="1"/>
    <col min="6" max="6" width="9.140625" style="1" customWidth="1"/>
    <col min="7" max="7" width="17.28515625" style="1" customWidth="1"/>
    <col min="8" max="8" width="17" style="1" customWidth="1"/>
    <col min="9" max="9" width="3.28515625" style="1" customWidth="1"/>
    <col min="10" max="10" width="10.140625" style="1" customWidth="1"/>
    <col min="11" max="11" width="7.140625" style="1" bestFit="1" customWidth="1"/>
    <col min="12" max="12" width="8.28515625" style="1" customWidth="1"/>
    <col min="13" max="16384" width="9.140625" style="1"/>
  </cols>
  <sheetData>
    <row r="1" spans="1:12" ht="8.1" customHeight="1" x14ac:dyDescent="0.2">
      <c r="A1" s="28" t="s">
        <v>0</v>
      </c>
      <c r="B1" s="41"/>
      <c r="C1" s="41"/>
      <c r="D1" s="41"/>
      <c r="E1" s="41"/>
      <c r="F1" s="41"/>
      <c r="G1" s="41"/>
      <c r="H1" s="41"/>
      <c r="I1" s="41"/>
      <c r="J1" s="41"/>
      <c r="K1" s="41"/>
      <c r="L1" s="28"/>
    </row>
    <row r="2" spans="1:12" ht="15" customHeight="1" x14ac:dyDescent="0.2">
      <c r="B2" s="38" t="s">
        <v>123</v>
      </c>
      <c r="C2" s="115"/>
      <c r="D2" s="145" t="s">
        <v>124</v>
      </c>
      <c r="E2" s="145"/>
      <c r="F2" s="145"/>
      <c r="G2" s="145"/>
      <c r="H2" s="115"/>
      <c r="I2" s="57"/>
      <c r="J2" s="38" t="s">
        <v>125</v>
      </c>
      <c r="K2" s="57"/>
      <c r="L2" s="28"/>
    </row>
    <row r="3" spans="1:12" ht="3.95" customHeight="1" x14ac:dyDescent="0.2">
      <c r="A3" s="28"/>
      <c r="B3" s="41"/>
      <c r="C3" s="41"/>
      <c r="D3" s="41"/>
      <c r="E3" s="41"/>
      <c r="F3" s="41"/>
      <c r="G3" s="41"/>
      <c r="H3" s="41"/>
      <c r="I3" s="41"/>
      <c r="J3" s="41"/>
      <c r="K3" s="41"/>
      <c r="L3" s="28"/>
    </row>
    <row r="4" spans="1:12" x14ac:dyDescent="0.2">
      <c r="A4" s="28"/>
      <c r="B4" s="38" t="s">
        <v>126</v>
      </c>
      <c r="C4" s="21"/>
      <c r="D4" s="21"/>
      <c r="E4" s="22" t="s">
        <v>127</v>
      </c>
      <c r="F4" s="21"/>
      <c r="G4" s="118"/>
      <c r="H4" s="3" t="s">
        <v>128</v>
      </c>
      <c r="J4" s="21"/>
      <c r="K4" s="37" t="s">
        <v>129</v>
      </c>
      <c r="L4" s="28"/>
    </row>
    <row r="5" spans="1:12" x14ac:dyDescent="0.2">
      <c r="A5" s="28"/>
      <c r="B5" s="149" t="s">
        <v>130</v>
      </c>
      <c r="C5" s="149"/>
      <c r="D5" s="149"/>
      <c r="E5" s="149"/>
      <c r="F5" s="149"/>
      <c r="G5" s="149"/>
      <c r="H5" s="116"/>
      <c r="I5" s="116"/>
      <c r="J5" s="116"/>
      <c r="K5" s="116"/>
      <c r="L5" s="28"/>
    </row>
    <row r="6" spans="1:12" ht="3.95" customHeight="1" x14ac:dyDescent="0.2">
      <c r="A6" s="28"/>
      <c r="B6" s="58"/>
      <c r="C6" s="58"/>
      <c r="D6" s="58"/>
      <c r="E6" s="58"/>
      <c r="F6" s="58"/>
      <c r="G6" s="58"/>
      <c r="H6" s="116"/>
      <c r="I6" s="116"/>
      <c r="J6" s="116"/>
      <c r="K6" s="116"/>
      <c r="L6" s="28"/>
    </row>
    <row r="7" spans="1:12" ht="27.75" customHeight="1" x14ac:dyDescent="0.2">
      <c r="A7" s="28"/>
      <c r="B7" s="150" t="s">
        <v>131</v>
      </c>
      <c r="C7" s="150"/>
      <c r="D7" s="150"/>
      <c r="E7" s="150"/>
      <c r="F7" s="150"/>
      <c r="G7" s="150"/>
      <c r="H7" s="150"/>
      <c r="I7" s="150"/>
      <c r="J7" s="150"/>
      <c r="K7" s="150"/>
      <c r="L7" s="28"/>
    </row>
    <row r="8" spans="1:12" ht="12.75" customHeight="1" x14ac:dyDescent="0.2">
      <c r="A8" s="28"/>
      <c r="B8" s="146" t="s">
        <v>132</v>
      </c>
      <c r="C8" s="146"/>
      <c r="D8" s="146"/>
      <c r="E8" s="147"/>
      <c r="F8" s="147"/>
      <c r="G8" s="147"/>
      <c r="H8" s="147"/>
      <c r="I8" s="51"/>
      <c r="J8" s="51"/>
      <c r="K8" s="50"/>
      <c r="L8" s="28"/>
    </row>
    <row r="9" spans="1:12" s="20" customFormat="1" ht="3.95" customHeight="1" x14ac:dyDescent="0.2">
      <c r="A9" s="28"/>
      <c r="B9" s="44"/>
      <c r="C9" s="44"/>
      <c r="D9" s="44"/>
      <c r="E9" s="44"/>
      <c r="F9" s="44"/>
      <c r="G9" s="44"/>
      <c r="H9" s="44"/>
      <c r="I9" s="44"/>
      <c r="J9" s="44"/>
      <c r="K9" s="44"/>
      <c r="L9" s="28"/>
    </row>
    <row r="10" spans="1:12" ht="15.75" customHeight="1" x14ac:dyDescent="0.2">
      <c r="A10" s="28"/>
      <c r="B10" s="145" t="s">
        <v>232</v>
      </c>
      <c r="C10" s="145"/>
      <c r="D10" s="145"/>
      <c r="E10" s="119" t="s">
        <v>217</v>
      </c>
      <c r="F10" s="41"/>
      <c r="G10" s="39" t="s">
        <v>218</v>
      </c>
      <c r="H10" s="41"/>
      <c r="I10" s="254" t="s">
        <v>328</v>
      </c>
      <c r="J10" s="254"/>
      <c r="K10" s="254"/>
      <c r="L10" s="28"/>
    </row>
    <row r="11" spans="1:12" ht="5.25" customHeight="1" x14ac:dyDescent="0.2">
      <c r="A11" s="28"/>
      <c r="B11" s="41"/>
      <c r="C11" s="41"/>
      <c r="D11" s="41"/>
      <c r="E11" s="41"/>
      <c r="F11" s="41"/>
      <c r="G11" s="41"/>
      <c r="H11" s="41"/>
      <c r="I11" s="41"/>
      <c r="J11" s="41"/>
      <c r="K11" s="41"/>
      <c r="L11" s="28"/>
    </row>
    <row r="12" spans="1:12" x14ac:dyDescent="0.2">
      <c r="A12" s="28"/>
      <c r="B12" s="145" t="s">
        <v>133</v>
      </c>
      <c r="C12" s="145"/>
      <c r="D12" s="145"/>
      <c r="E12" s="147"/>
      <c r="F12" s="147"/>
      <c r="G12" s="147"/>
      <c r="H12" s="147"/>
      <c r="I12" s="51"/>
      <c r="J12" s="51"/>
      <c r="K12" s="117"/>
      <c r="L12" s="28"/>
    </row>
    <row r="13" spans="1:12" ht="3.95" customHeight="1" x14ac:dyDescent="0.2">
      <c r="A13" s="28"/>
      <c r="B13" s="41"/>
      <c r="C13" s="41"/>
      <c r="D13" s="41"/>
      <c r="E13" s="41"/>
      <c r="F13" s="41"/>
      <c r="G13" s="41"/>
      <c r="H13" s="41"/>
      <c r="I13" s="41"/>
      <c r="J13" s="41"/>
      <c r="K13" s="41"/>
      <c r="L13" s="28"/>
    </row>
    <row r="14" spans="1:12" x14ac:dyDescent="0.2">
      <c r="A14" s="28"/>
      <c r="B14" s="145" t="s">
        <v>134</v>
      </c>
      <c r="C14" s="145"/>
      <c r="D14" s="145"/>
      <c r="E14" s="147"/>
      <c r="F14" s="147"/>
      <c r="G14" s="147"/>
      <c r="H14" s="147"/>
      <c r="I14" s="51"/>
      <c r="J14" s="51"/>
      <c r="K14" s="117"/>
      <c r="L14" s="28"/>
    </row>
    <row r="15" spans="1:12" ht="3.95" customHeight="1" x14ac:dyDescent="0.2">
      <c r="A15" s="28"/>
      <c r="B15" s="41"/>
      <c r="C15" s="41"/>
      <c r="D15" s="41"/>
      <c r="E15" s="41"/>
      <c r="F15" s="41"/>
      <c r="G15" s="41"/>
      <c r="H15" s="41"/>
      <c r="I15" s="41"/>
      <c r="J15" s="41"/>
      <c r="K15" s="41"/>
      <c r="L15" s="28"/>
    </row>
    <row r="16" spans="1:12" ht="15" customHeight="1" x14ac:dyDescent="0.2">
      <c r="A16" s="28"/>
      <c r="B16" s="145" t="s">
        <v>135</v>
      </c>
      <c r="C16" s="145"/>
      <c r="D16" s="145"/>
      <c r="E16" s="43"/>
      <c r="G16" s="53"/>
      <c r="H16" s="151" t="s">
        <v>136</v>
      </c>
      <c r="I16" s="152"/>
      <c r="J16" s="52" t="s">
        <v>137</v>
      </c>
      <c r="K16" s="41"/>
      <c r="L16" s="28"/>
    </row>
    <row r="17" spans="1:12" ht="3.95" customHeight="1" x14ac:dyDescent="0.2">
      <c r="A17" s="28"/>
      <c r="B17" s="41"/>
      <c r="C17" s="41"/>
      <c r="D17" s="41"/>
      <c r="E17" s="41"/>
      <c r="F17" s="41"/>
      <c r="G17" s="41"/>
      <c r="H17" s="41"/>
      <c r="I17" s="41"/>
      <c r="J17" s="41"/>
      <c r="K17" s="41"/>
      <c r="L17" s="28"/>
    </row>
    <row r="18" spans="1:12" x14ac:dyDescent="0.2">
      <c r="A18" s="28"/>
      <c r="B18" s="39"/>
      <c r="C18" s="39"/>
      <c r="D18" s="39"/>
      <c r="E18" s="147"/>
      <c r="F18" s="147"/>
      <c r="G18" s="147"/>
      <c r="H18" s="147"/>
      <c r="I18" s="148" t="s">
        <v>138</v>
      </c>
      <c r="J18" s="148"/>
      <c r="K18" s="148"/>
      <c r="L18" s="28"/>
    </row>
    <row r="19" spans="1:12" x14ac:dyDescent="0.2">
      <c r="A19" s="28"/>
      <c r="B19" s="41"/>
      <c r="C19" s="41"/>
      <c r="D19" s="41"/>
      <c r="E19" s="149" t="s">
        <v>325</v>
      </c>
      <c r="F19" s="149"/>
      <c r="G19" s="149"/>
      <c r="H19" s="149"/>
      <c r="I19" s="37"/>
      <c r="J19" s="37"/>
      <c r="K19" s="37"/>
      <c r="L19" s="28"/>
    </row>
    <row r="20" spans="1:12" ht="3.95" customHeight="1" x14ac:dyDescent="0.2">
      <c r="A20" s="28"/>
      <c r="B20" s="41"/>
      <c r="C20" s="41"/>
      <c r="D20" s="41"/>
      <c r="E20" s="58"/>
      <c r="F20" s="58"/>
      <c r="G20" s="58"/>
      <c r="H20" s="58"/>
      <c r="I20" s="37"/>
      <c r="J20" s="37"/>
      <c r="K20" s="37"/>
      <c r="L20" s="28"/>
    </row>
    <row r="21" spans="1:12" ht="26.25" customHeight="1" x14ac:dyDescent="0.2">
      <c r="A21" s="28"/>
      <c r="B21" s="154" t="s">
        <v>139</v>
      </c>
      <c r="C21" s="154"/>
      <c r="D21" s="154"/>
      <c r="E21" s="154"/>
      <c r="F21" s="154"/>
      <c r="G21" s="154"/>
      <c r="H21" s="154"/>
      <c r="I21" s="154"/>
      <c r="J21" s="154"/>
      <c r="K21" s="154"/>
      <c r="L21" s="28"/>
    </row>
    <row r="22" spans="1:12" ht="15" customHeight="1" x14ac:dyDescent="0.2">
      <c r="A22" s="28"/>
      <c r="B22" s="45"/>
      <c r="C22" s="46"/>
      <c r="D22" s="46"/>
      <c r="E22" s="46"/>
      <c r="F22" s="46"/>
      <c r="G22" s="45"/>
      <c r="H22" s="46"/>
      <c r="I22" s="46"/>
      <c r="J22" s="128"/>
      <c r="K22" s="129"/>
      <c r="L22" s="132"/>
    </row>
    <row r="23" spans="1:12" ht="14.25" customHeight="1" x14ac:dyDescent="0.2">
      <c r="A23" s="28"/>
      <c r="B23" s="122" t="s">
        <v>140</v>
      </c>
      <c r="C23" s="123"/>
      <c r="D23" s="123"/>
      <c r="E23" s="123"/>
      <c r="F23" s="54"/>
      <c r="G23" s="122" t="s">
        <v>309</v>
      </c>
      <c r="H23" s="123"/>
      <c r="I23" s="123"/>
      <c r="J23" s="123"/>
      <c r="K23" s="56"/>
      <c r="L23" s="132"/>
    </row>
    <row r="24" spans="1:12" x14ac:dyDescent="0.2">
      <c r="A24" s="28"/>
      <c r="B24" s="55"/>
      <c r="C24" s="54"/>
      <c r="D24" s="54"/>
      <c r="E24" s="54"/>
      <c r="F24" s="54"/>
      <c r="G24" s="55"/>
      <c r="H24" s="54"/>
      <c r="I24" s="54"/>
      <c r="J24" s="54"/>
      <c r="K24" s="56"/>
      <c r="L24" s="132"/>
    </row>
    <row r="25" spans="1:12" x14ac:dyDescent="0.2">
      <c r="A25" s="28"/>
      <c r="B25" s="122" t="s">
        <v>123</v>
      </c>
      <c r="C25" s="147"/>
      <c r="D25" s="147"/>
      <c r="E25" s="40"/>
      <c r="F25" s="54"/>
      <c r="G25" s="122" t="s">
        <v>123</v>
      </c>
      <c r="H25" s="124"/>
      <c r="I25" s="54"/>
      <c r="J25" s="40"/>
      <c r="K25" s="56"/>
      <c r="L25" s="132"/>
    </row>
    <row r="26" spans="1:12" x14ac:dyDescent="0.2">
      <c r="A26" s="28"/>
      <c r="B26" s="55"/>
      <c r="C26" s="54"/>
      <c r="D26" s="54"/>
      <c r="E26" s="54"/>
      <c r="F26" s="54"/>
      <c r="G26" s="55"/>
      <c r="H26" s="54"/>
      <c r="I26" s="54"/>
      <c r="J26" s="54"/>
      <c r="K26" s="56"/>
      <c r="L26" s="132"/>
    </row>
    <row r="27" spans="1:12" x14ac:dyDescent="0.2">
      <c r="A27" s="28"/>
      <c r="B27" s="122" t="s">
        <v>1</v>
      </c>
      <c r="C27" s="147"/>
      <c r="D27" s="147"/>
      <c r="E27" s="147"/>
      <c r="F27" s="153"/>
      <c r="G27" s="122" t="s">
        <v>1</v>
      </c>
      <c r="H27" s="147"/>
      <c r="I27" s="147"/>
      <c r="J27" s="147"/>
      <c r="K27" s="153"/>
      <c r="L27" s="132"/>
    </row>
    <row r="28" spans="1:12" x14ac:dyDescent="0.2">
      <c r="A28" s="28"/>
      <c r="B28" s="55"/>
      <c r="C28" s="54"/>
      <c r="D28" s="54"/>
      <c r="E28" s="54"/>
      <c r="F28" s="54"/>
      <c r="G28" s="55"/>
      <c r="H28" s="54"/>
      <c r="I28" s="54"/>
      <c r="J28" s="54"/>
      <c r="K28" s="56"/>
      <c r="L28" s="132"/>
    </row>
    <row r="29" spans="1:12" x14ac:dyDescent="0.2">
      <c r="A29" s="28"/>
      <c r="B29" s="122" t="s">
        <v>141</v>
      </c>
      <c r="C29" s="147"/>
      <c r="D29" s="147"/>
      <c r="E29" s="54"/>
      <c r="F29" s="54"/>
      <c r="G29" s="122" t="s">
        <v>141</v>
      </c>
      <c r="H29" s="124"/>
      <c r="I29" s="54"/>
      <c r="J29" s="54"/>
      <c r="K29" s="56"/>
      <c r="L29" s="132"/>
    </row>
    <row r="30" spans="1:12" x14ac:dyDescent="0.2">
      <c r="A30" s="28"/>
      <c r="B30" s="55"/>
      <c r="C30" s="54"/>
      <c r="D30" s="54"/>
      <c r="E30" s="54"/>
      <c r="F30" s="54"/>
      <c r="G30" s="55"/>
      <c r="H30" s="54"/>
      <c r="I30" s="54"/>
      <c r="J30" s="54"/>
      <c r="K30" s="56"/>
      <c r="L30" s="132"/>
    </row>
    <row r="31" spans="1:12" x14ac:dyDescent="0.2">
      <c r="A31" s="28"/>
      <c r="B31" s="55" t="s">
        <v>310</v>
      </c>
      <c r="C31" s="124"/>
      <c r="D31" s="54"/>
      <c r="E31" s="54"/>
      <c r="F31" s="54"/>
      <c r="G31" s="55"/>
      <c r="H31" s="54"/>
      <c r="I31" s="54"/>
      <c r="J31" s="54"/>
      <c r="K31" s="56"/>
      <c r="L31" s="132"/>
    </row>
    <row r="32" spans="1:12" x14ac:dyDescent="0.2">
      <c r="A32" s="28"/>
      <c r="B32" s="130"/>
      <c r="C32" s="42"/>
      <c r="D32" s="131"/>
      <c r="E32" s="42"/>
      <c r="F32" s="131"/>
      <c r="G32" s="130"/>
      <c r="H32" s="42"/>
      <c r="I32" s="131"/>
      <c r="J32" s="42"/>
      <c r="K32" s="127"/>
      <c r="L32" s="132"/>
    </row>
    <row r="33" spans="1:12" x14ac:dyDescent="0.2">
      <c r="A33" s="28"/>
      <c r="B33" s="123"/>
      <c r="C33" s="40"/>
      <c r="D33" s="54"/>
      <c r="E33" s="40"/>
      <c r="F33" s="54"/>
      <c r="G33" s="123"/>
      <c r="H33" s="40"/>
      <c r="I33" s="54"/>
      <c r="J33" s="40"/>
      <c r="K33" s="54"/>
      <c r="L33" s="132"/>
    </row>
    <row r="34" spans="1:12" x14ac:dyDescent="0.2">
      <c r="A34" s="28"/>
      <c r="B34" s="123"/>
      <c r="C34" s="40"/>
      <c r="D34" s="54"/>
      <c r="E34" s="40"/>
      <c r="F34" s="54"/>
      <c r="G34" s="123"/>
      <c r="H34" s="40"/>
      <c r="I34" s="54"/>
      <c r="J34" s="40"/>
      <c r="K34" s="54"/>
      <c r="L34" s="132"/>
    </row>
    <row r="35" spans="1:12" x14ac:dyDescent="0.2">
      <c r="A35" s="28"/>
      <c r="B35" s="123"/>
      <c r="C35" s="40"/>
      <c r="D35" s="54"/>
      <c r="E35" s="40"/>
      <c r="F35" s="54"/>
      <c r="G35" s="123"/>
      <c r="H35" s="40"/>
      <c r="I35" s="54"/>
      <c r="J35" s="40"/>
      <c r="K35" s="54"/>
      <c r="L35" s="132"/>
    </row>
    <row r="36" spans="1:12" x14ac:dyDescent="0.2">
      <c r="A36" s="28"/>
      <c r="B36" s="123"/>
      <c r="C36" s="40"/>
      <c r="D36" s="54"/>
      <c r="E36" s="40"/>
      <c r="F36" s="54"/>
      <c r="G36" s="123"/>
      <c r="H36" s="40"/>
      <c r="I36" s="54"/>
      <c r="J36" s="40"/>
      <c r="K36" s="54"/>
      <c r="L36" s="132"/>
    </row>
    <row r="37" spans="1:12" x14ac:dyDescent="0.2">
      <c r="A37" s="28"/>
      <c r="B37" s="123"/>
      <c r="C37" s="40"/>
      <c r="D37" s="54"/>
      <c r="E37" s="40"/>
      <c r="F37" s="54"/>
      <c r="G37" s="123"/>
      <c r="H37" s="40"/>
      <c r="I37" s="54"/>
      <c r="J37" s="40"/>
      <c r="K37" s="54"/>
      <c r="L37" s="132"/>
    </row>
    <row r="38" spans="1:12" x14ac:dyDescent="0.2">
      <c r="A38" s="28"/>
      <c r="B38" s="123"/>
      <c r="C38" s="40"/>
      <c r="D38" s="54"/>
      <c r="E38" s="40"/>
      <c r="F38" s="54"/>
      <c r="G38" s="123"/>
      <c r="H38" s="40"/>
      <c r="I38" s="54"/>
      <c r="J38" s="40"/>
      <c r="K38" s="54"/>
      <c r="L38" s="132"/>
    </row>
    <row r="39" spans="1:12" x14ac:dyDescent="0.2">
      <c r="A39" s="28"/>
      <c r="B39" s="123"/>
      <c r="C39" s="40"/>
      <c r="D39" s="54"/>
      <c r="E39" s="40"/>
      <c r="F39" s="54"/>
      <c r="G39" s="123"/>
      <c r="H39" s="40"/>
      <c r="I39" s="54"/>
      <c r="J39" s="40"/>
      <c r="K39" s="54"/>
      <c r="L39" s="132"/>
    </row>
    <row r="40" spans="1:12" x14ac:dyDescent="0.2">
      <c r="A40" s="132"/>
      <c r="B40" s="37"/>
      <c r="C40" s="37"/>
      <c r="D40" s="37"/>
      <c r="E40" s="37"/>
      <c r="F40" s="54"/>
      <c r="G40" s="125"/>
      <c r="H40" s="40"/>
      <c r="I40" s="40"/>
      <c r="J40" s="40"/>
      <c r="K40" s="51"/>
      <c r="L40" s="28"/>
    </row>
    <row r="41" spans="1:12" x14ac:dyDescent="0.2">
      <c r="A41" s="28"/>
      <c r="B41" s="125"/>
      <c r="C41" s="125"/>
      <c r="D41" s="125"/>
      <c r="E41" s="125"/>
      <c r="F41" s="54"/>
      <c r="G41" s="125"/>
      <c r="H41" s="40"/>
      <c r="I41" s="126"/>
      <c r="J41" s="40"/>
      <c r="K41" s="40"/>
      <c r="L41" s="28"/>
    </row>
  </sheetData>
  <mergeCells count="21">
    <mergeCell ref="I10:K10"/>
    <mergeCell ref="C25:D25"/>
    <mergeCell ref="C29:D29"/>
    <mergeCell ref="C27:F27"/>
    <mergeCell ref="H27:K27"/>
    <mergeCell ref="B21:K21"/>
    <mergeCell ref="D2:G2"/>
    <mergeCell ref="B8:D8"/>
    <mergeCell ref="E18:H18"/>
    <mergeCell ref="I18:K18"/>
    <mergeCell ref="E19:H19"/>
    <mergeCell ref="B12:D12"/>
    <mergeCell ref="B14:D14"/>
    <mergeCell ref="E8:H8"/>
    <mergeCell ref="E12:H12"/>
    <mergeCell ref="E14:H14"/>
    <mergeCell ref="B16:D16"/>
    <mergeCell ref="B5:G5"/>
    <mergeCell ref="B7:K7"/>
    <mergeCell ref="H16:I16"/>
    <mergeCell ref="B10:D10"/>
  </mergeCells>
  <phoneticPr fontId="18" type="noConversion"/>
  <printOptions horizontalCentered="1"/>
  <pageMargins left="0.19685039370078741" right="0.19685039370078741" top="0.19685039370078741" bottom="0.19685039370078741" header="0" footer="0"/>
  <pageSetup paperSize="9" scale="6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F16"/>
  <sheetViews>
    <sheetView workbookViewId="0">
      <selection activeCell="B11" sqref="B11:F11"/>
    </sheetView>
  </sheetViews>
  <sheetFormatPr defaultRowHeight="12.75" x14ac:dyDescent="0.2"/>
  <cols>
    <col min="1" max="1" width="2.7109375" style="5" customWidth="1"/>
    <col min="2" max="2" width="5.85546875" style="5" bestFit="1" customWidth="1"/>
    <col min="3" max="3" width="13.28515625" style="5" customWidth="1"/>
    <col min="4" max="4" width="90.28515625" style="5" customWidth="1"/>
    <col min="5" max="5" width="7.28515625" style="3" bestFit="1" customWidth="1"/>
    <col min="6" max="6" width="17.7109375" style="5" customWidth="1"/>
    <col min="7" max="7" width="2.7109375" style="5" customWidth="1"/>
    <col min="8" max="16384" width="9.140625" style="5"/>
  </cols>
  <sheetData>
    <row r="1" spans="1:6" x14ac:dyDescent="0.2">
      <c r="A1" s="15" t="s">
        <v>102</v>
      </c>
      <c r="B1" s="156"/>
      <c r="C1" s="156"/>
      <c r="D1" s="156"/>
      <c r="E1" s="156"/>
      <c r="F1" s="156"/>
    </row>
    <row r="2" spans="1:6" ht="15" customHeight="1" x14ac:dyDescent="0.2">
      <c r="A2" s="15"/>
      <c r="B2" s="1" t="s">
        <v>123</v>
      </c>
      <c r="C2" s="6"/>
      <c r="D2" s="164"/>
      <c r="E2" s="164"/>
      <c r="F2" s="164"/>
    </row>
    <row r="3" spans="1:6" ht="31.5" customHeight="1" x14ac:dyDescent="0.2">
      <c r="A3" s="15"/>
      <c r="B3" s="166" t="s">
        <v>143</v>
      </c>
      <c r="C3" s="167"/>
      <c r="D3" s="167"/>
      <c r="E3" s="167"/>
      <c r="F3" s="167"/>
    </row>
    <row r="4" spans="1:6" s="3" customFormat="1" ht="25.5" x14ac:dyDescent="0.2">
      <c r="A4" s="15"/>
      <c r="B4" s="165" t="s">
        <v>142</v>
      </c>
      <c r="C4" s="165"/>
      <c r="D4" s="165"/>
      <c r="E4" s="8" t="s">
        <v>145</v>
      </c>
      <c r="F4" s="7" t="s">
        <v>2</v>
      </c>
    </row>
    <row r="5" spans="1:6" ht="17.100000000000001" customHeight="1" x14ac:dyDescent="0.2">
      <c r="A5" s="15"/>
      <c r="B5" s="159" t="s">
        <v>301</v>
      </c>
      <c r="C5" s="159"/>
      <c r="D5" s="159"/>
      <c r="E5" s="24" t="s">
        <v>5</v>
      </c>
      <c r="F5" s="72">
        <f>+'Пр 3'!G32-'Пр 7'!F19</f>
        <v>0</v>
      </c>
    </row>
    <row r="6" spans="1:6" ht="17.100000000000001" customHeight="1" x14ac:dyDescent="0.2">
      <c r="A6" s="15"/>
      <c r="B6" s="159" t="s">
        <v>219</v>
      </c>
      <c r="C6" s="159"/>
      <c r="D6" s="159"/>
      <c r="E6" s="25" t="s">
        <v>10</v>
      </c>
      <c r="F6" s="72">
        <f>+'Пр 1'!G6</f>
        <v>0</v>
      </c>
    </row>
    <row r="7" spans="1:6" ht="17.100000000000001" customHeight="1" x14ac:dyDescent="0.2">
      <c r="A7" s="15"/>
      <c r="B7" s="159" t="s">
        <v>308</v>
      </c>
      <c r="C7" s="159"/>
      <c r="D7" s="159"/>
      <c r="E7" s="25" t="s">
        <v>11</v>
      </c>
      <c r="F7" s="72">
        <f>+F6-F5</f>
        <v>0</v>
      </c>
    </row>
    <row r="8" spans="1:6" ht="14.25" customHeight="1" x14ac:dyDescent="0.2">
      <c r="A8" s="15"/>
      <c r="B8" s="161" t="s">
        <v>307</v>
      </c>
      <c r="C8" s="162"/>
      <c r="D8" s="163"/>
      <c r="E8" s="25"/>
      <c r="F8" s="25" t="s">
        <v>3</v>
      </c>
    </row>
    <row r="9" spans="1:6" ht="17.100000000000001" customHeight="1" x14ac:dyDescent="0.2">
      <c r="A9" s="15"/>
      <c r="B9" s="161" t="s">
        <v>233</v>
      </c>
      <c r="C9" s="162"/>
      <c r="D9" s="163"/>
      <c r="E9" s="25" t="s">
        <v>12</v>
      </c>
      <c r="F9" s="72">
        <f>F7-F10</f>
        <v>0</v>
      </c>
    </row>
    <row r="10" spans="1:6" ht="27.75" customHeight="1" x14ac:dyDescent="0.2">
      <c r="A10" s="15"/>
      <c r="B10" s="161" t="s">
        <v>311</v>
      </c>
      <c r="C10" s="162"/>
      <c r="D10" s="163"/>
      <c r="E10" s="25" t="s">
        <v>13</v>
      </c>
      <c r="F10" s="36"/>
    </row>
    <row r="11" spans="1:6" ht="24" customHeight="1" x14ac:dyDescent="0.2">
      <c r="A11" s="1"/>
      <c r="B11" s="160" t="s">
        <v>220</v>
      </c>
      <c r="C11" s="160"/>
      <c r="D11" s="160"/>
      <c r="E11" s="160"/>
      <c r="F11" s="160"/>
    </row>
    <row r="12" spans="1:6" x14ac:dyDescent="0.2">
      <c r="A12" s="23"/>
      <c r="B12" s="23"/>
      <c r="C12" s="23"/>
      <c r="D12" s="23"/>
      <c r="E12" s="23"/>
      <c r="F12" s="23"/>
    </row>
    <row r="13" spans="1:6" x14ac:dyDescent="0.2">
      <c r="B13" s="157" t="s">
        <v>140</v>
      </c>
      <c r="C13" s="157"/>
      <c r="D13" s="2">
        <f>+СВЕДЕНИЕ!C27</f>
        <v>0</v>
      </c>
      <c r="E13" s="158"/>
      <c r="F13" s="158"/>
    </row>
    <row r="14" spans="1:6" x14ac:dyDescent="0.2">
      <c r="A14" s="156"/>
      <c r="B14" s="156"/>
      <c r="C14" s="156"/>
      <c r="D14" s="156"/>
      <c r="E14" s="155" t="s">
        <v>144</v>
      </c>
      <c r="F14" s="155"/>
    </row>
    <row r="15" spans="1:6" x14ac:dyDescent="0.2">
      <c r="B15" s="157" t="s">
        <v>309</v>
      </c>
      <c r="C15" s="157"/>
      <c r="D15" s="2">
        <f>+СВЕДЕНИЕ!H27</f>
        <v>0</v>
      </c>
      <c r="E15" s="158"/>
      <c r="F15" s="158"/>
    </row>
    <row r="16" spans="1:6" x14ac:dyDescent="0.2">
      <c r="A16" s="156"/>
      <c r="B16" s="156"/>
      <c r="C16" s="156"/>
      <c r="D16" s="156"/>
      <c r="E16" s="155" t="s">
        <v>144</v>
      </c>
      <c r="F16" s="155"/>
    </row>
  </sheetData>
  <mergeCells count="19">
    <mergeCell ref="B6:D6"/>
    <mergeCell ref="B1:F1"/>
    <mergeCell ref="D2:F2"/>
    <mergeCell ref="B5:D5"/>
    <mergeCell ref="B4:D4"/>
    <mergeCell ref="B3:F3"/>
    <mergeCell ref="B13:C13"/>
    <mergeCell ref="E13:F13"/>
    <mergeCell ref="B7:D7"/>
    <mergeCell ref="B11:F11"/>
    <mergeCell ref="B10:D10"/>
    <mergeCell ref="B9:D9"/>
    <mergeCell ref="B8:D8"/>
    <mergeCell ref="E16:F16"/>
    <mergeCell ref="E14:F14"/>
    <mergeCell ref="A16:D16"/>
    <mergeCell ref="B15:C15"/>
    <mergeCell ref="A14:D14"/>
    <mergeCell ref="E15:F15"/>
  </mergeCells>
  <phoneticPr fontId="18" type="noConversion"/>
  <printOptions horizontalCentered="1"/>
  <pageMargins left="0.19685039370078741" right="0.19685039370078741" top="0.19685039370078741" bottom="0.19685039370078741" header="0.19685039370078741"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H49"/>
  <sheetViews>
    <sheetView topLeftCell="A28" zoomScaleNormal="100" workbookViewId="0">
      <selection activeCell="B36" sqref="B36:D36"/>
    </sheetView>
  </sheetViews>
  <sheetFormatPr defaultRowHeight="12.75" x14ac:dyDescent="0.2"/>
  <cols>
    <col min="1" max="1" width="3.28515625" style="5" customWidth="1"/>
    <col min="2" max="2" width="5.85546875" style="5" bestFit="1" customWidth="1"/>
    <col min="3" max="3" width="13.28515625" style="5" customWidth="1"/>
    <col min="4" max="4" width="123.42578125" style="5" customWidth="1"/>
    <col min="5" max="5" width="9.7109375" style="3" bestFit="1" customWidth="1"/>
    <col min="6" max="7" width="13.85546875" style="5" customWidth="1"/>
    <col min="8" max="8" width="5.140625" style="31" bestFit="1" customWidth="1"/>
    <col min="9" max="16384" width="9.140625" style="5"/>
  </cols>
  <sheetData>
    <row r="1" spans="2:8" x14ac:dyDescent="0.2">
      <c r="B1" s="186"/>
      <c r="C1" s="186"/>
      <c r="D1" s="186"/>
      <c r="E1" s="186"/>
      <c r="F1" s="186"/>
      <c r="G1" s="186"/>
      <c r="H1" s="33"/>
    </row>
    <row r="2" spans="2:8" x14ac:dyDescent="0.2">
      <c r="B2" s="1" t="s">
        <v>123</v>
      </c>
      <c r="C2" s="6"/>
      <c r="D2" s="145" t="s">
        <v>160</v>
      </c>
      <c r="E2" s="145"/>
      <c r="F2" s="145"/>
      <c r="G2" s="145"/>
      <c r="H2" s="33"/>
    </row>
    <row r="3" spans="2:8" ht="33" customHeight="1" x14ac:dyDescent="0.2">
      <c r="B3" s="166" t="s">
        <v>253</v>
      </c>
      <c r="C3" s="167"/>
      <c r="D3" s="167"/>
      <c r="E3" s="167"/>
      <c r="F3" s="167"/>
      <c r="G3" s="167"/>
      <c r="H3" s="33"/>
    </row>
    <row r="4" spans="2:8" ht="35.25" customHeight="1" x14ac:dyDescent="0.2">
      <c r="B4" s="193" t="s">
        <v>146</v>
      </c>
      <c r="C4" s="193"/>
      <c r="D4" s="194"/>
      <c r="E4" s="11" t="s">
        <v>147</v>
      </c>
      <c r="F4" s="12" t="s">
        <v>148</v>
      </c>
      <c r="G4" s="11" t="s">
        <v>149</v>
      </c>
      <c r="H4" s="33"/>
    </row>
    <row r="5" spans="2:8" x14ac:dyDescent="0.2">
      <c r="B5" s="190">
        <v>1</v>
      </c>
      <c r="C5" s="191"/>
      <c r="D5" s="192"/>
      <c r="E5" s="11">
        <v>2</v>
      </c>
      <c r="F5" s="4">
        <v>3</v>
      </c>
      <c r="G5" s="13">
        <v>4</v>
      </c>
      <c r="H5" s="33"/>
    </row>
    <row r="6" spans="2:8" ht="17.100000000000001" customHeight="1" x14ac:dyDescent="0.2">
      <c r="B6" s="176" t="s">
        <v>318</v>
      </c>
      <c r="C6" s="176"/>
      <c r="D6" s="176"/>
      <c r="E6" s="25" t="s">
        <v>5</v>
      </c>
      <c r="F6" s="71">
        <f>F8+F9+F15+F16+F18+F19+F20+F17-F42</f>
        <v>0</v>
      </c>
      <c r="G6" s="71">
        <f>G8+G9+G15+G16+G18+G19+G20+G17-G42</f>
        <v>0</v>
      </c>
      <c r="H6" s="33"/>
    </row>
    <row r="7" spans="2:8" ht="12.75" customHeight="1" x14ac:dyDescent="0.2">
      <c r="B7" s="171" t="s">
        <v>150</v>
      </c>
      <c r="C7" s="172"/>
      <c r="D7" s="173"/>
      <c r="E7" s="26"/>
      <c r="F7" s="73"/>
      <c r="G7" s="73"/>
      <c r="H7" s="33"/>
    </row>
    <row r="8" spans="2:8" ht="17.100000000000001" customHeight="1" x14ac:dyDescent="0.2">
      <c r="B8" s="171" t="s">
        <v>151</v>
      </c>
      <c r="C8" s="172"/>
      <c r="D8" s="173"/>
      <c r="E8" s="25" t="s">
        <v>6</v>
      </c>
      <c r="F8" s="64"/>
      <c r="G8" s="64"/>
      <c r="H8" s="33"/>
    </row>
    <row r="9" spans="2:8" ht="15" customHeight="1" x14ac:dyDescent="0.2">
      <c r="B9" s="171" t="s">
        <v>152</v>
      </c>
      <c r="C9" s="172"/>
      <c r="D9" s="173"/>
      <c r="E9" s="25" t="s">
        <v>7</v>
      </c>
      <c r="F9" s="64"/>
      <c r="G9" s="71">
        <f>G14+G13</f>
        <v>0</v>
      </c>
      <c r="H9" s="33"/>
    </row>
    <row r="10" spans="2:8" ht="12.75" customHeight="1" x14ac:dyDescent="0.2">
      <c r="B10" s="171" t="s">
        <v>153</v>
      </c>
      <c r="C10" s="172"/>
      <c r="D10" s="173"/>
      <c r="E10" s="26"/>
      <c r="F10" s="73"/>
      <c r="G10" s="73"/>
      <c r="H10" s="33"/>
    </row>
    <row r="11" spans="2:8" ht="17.100000000000001" customHeight="1" x14ac:dyDescent="0.2">
      <c r="B11" s="171" t="s">
        <v>256</v>
      </c>
      <c r="C11" s="172"/>
      <c r="D11" s="173"/>
      <c r="E11" s="25" t="s">
        <v>24</v>
      </c>
      <c r="F11" s="71">
        <f>'Пр 2'!F6</f>
        <v>0</v>
      </c>
      <c r="G11" s="62" t="s">
        <v>4</v>
      </c>
      <c r="H11" s="33"/>
    </row>
    <row r="12" spans="2:8" ht="17.100000000000001" customHeight="1" x14ac:dyDescent="0.2">
      <c r="B12" s="171" t="s">
        <v>154</v>
      </c>
      <c r="C12" s="172"/>
      <c r="D12" s="173"/>
      <c r="E12" s="25" t="s">
        <v>25</v>
      </c>
      <c r="F12" s="71">
        <f>'Пр 2'!F56</f>
        <v>0</v>
      </c>
      <c r="G12" s="62" t="s">
        <v>4</v>
      </c>
      <c r="H12" s="33"/>
    </row>
    <row r="13" spans="2:8" ht="17.100000000000001" customHeight="1" x14ac:dyDescent="0.2">
      <c r="B13" s="177" t="s">
        <v>155</v>
      </c>
      <c r="C13" s="178"/>
      <c r="D13" s="179"/>
      <c r="E13" s="29" t="s">
        <v>26</v>
      </c>
      <c r="F13" s="64"/>
      <c r="G13" s="71">
        <f t="shared" ref="G13:G19" si="0">F13*0.15</f>
        <v>0</v>
      </c>
      <c r="H13" s="33"/>
    </row>
    <row r="14" spans="2:8" ht="17.100000000000001" customHeight="1" x14ac:dyDescent="0.2">
      <c r="B14" s="187" t="s">
        <v>156</v>
      </c>
      <c r="C14" s="188"/>
      <c r="D14" s="189"/>
      <c r="E14" s="30" t="s">
        <v>113</v>
      </c>
      <c r="F14" s="71">
        <f>F9-F11-F12-F13</f>
        <v>0</v>
      </c>
      <c r="G14" s="71">
        <f t="shared" si="0"/>
        <v>0</v>
      </c>
      <c r="H14" s="33"/>
    </row>
    <row r="15" spans="2:8" ht="29.25" customHeight="1" x14ac:dyDescent="0.2">
      <c r="B15" s="171" t="s">
        <v>254</v>
      </c>
      <c r="C15" s="172"/>
      <c r="D15" s="173"/>
      <c r="E15" s="25" t="s">
        <v>8</v>
      </c>
      <c r="F15" s="64"/>
      <c r="G15" s="71">
        <f t="shared" si="0"/>
        <v>0</v>
      </c>
      <c r="H15" s="33"/>
    </row>
    <row r="16" spans="2:8" ht="35.25" customHeight="1" x14ac:dyDescent="0.2">
      <c r="B16" s="171" t="s">
        <v>221</v>
      </c>
      <c r="C16" s="172"/>
      <c r="D16" s="173"/>
      <c r="E16" s="25" t="s">
        <v>9</v>
      </c>
      <c r="F16" s="64"/>
      <c r="G16" s="71">
        <f t="shared" si="0"/>
        <v>0</v>
      </c>
      <c r="H16" s="33"/>
    </row>
    <row r="17" spans="2:8" ht="15.75" customHeight="1" x14ac:dyDescent="0.2">
      <c r="B17" s="171" t="s">
        <v>157</v>
      </c>
      <c r="C17" s="172"/>
      <c r="D17" s="173"/>
      <c r="E17" s="27" t="s">
        <v>111</v>
      </c>
      <c r="F17" s="74"/>
      <c r="G17" s="71">
        <f t="shared" si="0"/>
        <v>0</v>
      </c>
      <c r="H17" s="33"/>
    </row>
    <row r="18" spans="2:8" ht="15" customHeight="1" x14ac:dyDescent="0.2">
      <c r="B18" s="168" t="s">
        <v>234</v>
      </c>
      <c r="C18" s="169"/>
      <c r="D18" s="170"/>
      <c r="E18" s="27" t="s">
        <v>27</v>
      </c>
      <c r="F18" s="64"/>
      <c r="G18" s="71">
        <f t="shared" si="0"/>
        <v>0</v>
      </c>
      <c r="H18" s="33"/>
    </row>
    <row r="19" spans="2:8" ht="17.100000000000001" customHeight="1" x14ac:dyDescent="0.2">
      <c r="B19" s="171" t="s">
        <v>158</v>
      </c>
      <c r="C19" s="172"/>
      <c r="D19" s="173"/>
      <c r="E19" s="25" t="s">
        <v>28</v>
      </c>
      <c r="F19" s="64"/>
      <c r="G19" s="71">
        <f t="shared" si="0"/>
        <v>0</v>
      </c>
      <c r="H19" s="33"/>
    </row>
    <row r="20" spans="2:8" ht="17.100000000000001" customHeight="1" x14ac:dyDescent="0.2">
      <c r="B20" s="171" t="s">
        <v>255</v>
      </c>
      <c r="C20" s="172"/>
      <c r="D20" s="173"/>
      <c r="E20" s="25" t="s">
        <v>29</v>
      </c>
      <c r="F20" s="71">
        <f>F21+F31</f>
        <v>0</v>
      </c>
      <c r="G20" s="71">
        <f>G21</f>
        <v>0</v>
      </c>
      <c r="H20" s="33"/>
    </row>
    <row r="21" spans="2:8" ht="17.100000000000001" customHeight="1" x14ac:dyDescent="0.2">
      <c r="B21" s="171" t="s">
        <v>312</v>
      </c>
      <c r="C21" s="172"/>
      <c r="D21" s="173"/>
      <c r="E21" s="25" t="s">
        <v>30</v>
      </c>
      <c r="F21" s="71">
        <f>SUM(F22:F30)</f>
        <v>0</v>
      </c>
      <c r="G21" s="71">
        <f>SUM(G22:G30)</f>
        <v>0</v>
      </c>
      <c r="H21" s="33"/>
    </row>
    <row r="22" spans="2:8" ht="17.100000000000001" customHeight="1" x14ac:dyDescent="0.2">
      <c r="B22" s="180"/>
      <c r="C22" s="181"/>
      <c r="D22" s="182"/>
      <c r="E22" s="25" t="s">
        <v>31</v>
      </c>
      <c r="F22" s="75"/>
      <c r="G22" s="71">
        <f>F22*0.15</f>
        <v>0</v>
      </c>
      <c r="H22" s="33"/>
    </row>
    <row r="23" spans="2:8" ht="17.100000000000001" customHeight="1" x14ac:dyDescent="0.2">
      <c r="B23" s="180"/>
      <c r="C23" s="181"/>
      <c r="D23" s="182"/>
      <c r="E23" s="25" t="s">
        <v>32</v>
      </c>
      <c r="F23" s="75"/>
      <c r="G23" s="71">
        <f>F23*0.15</f>
        <v>0</v>
      </c>
      <c r="H23" s="33"/>
    </row>
    <row r="24" spans="2:8" ht="17.100000000000001" customHeight="1" x14ac:dyDescent="0.2">
      <c r="B24" s="180"/>
      <c r="C24" s="181"/>
      <c r="D24" s="182"/>
      <c r="E24" s="25" t="s">
        <v>33</v>
      </c>
      <c r="F24" s="75"/>
      <c r="G24" s="71">
        <f t="shared" ref="G24:G30" si="1">F24*0.2</f>
        <v>0</v>
      </c>
      <c r="H24" s="33"/>
    </row>
    <row r="25" spans="2:8" ht="17.100000000000001" customHeight="1" x14ac:dyDescent="0.2">
      <c r="B25" s="180"/>
      <c r="C25" s="181"/>
      <c r="D25" s="182"/>
      <c r="E25" s="25" t="s">
        <v>34</v>
      </c>
      <c r="F25" s="75"/>
      <c r="G25" s="71">
        <f t="shared" si="1"/>
        <v>0</v>
      </c>
      <c r="H25" s="33"/>
    </row>
    <row r="26" spans="2:8" ht="17.100000000000001" customHeight="1" x14ac:dyDescent="0.2">
      <c r="B26" s="180"/>
      <c r="C26" s="181"/>
      <c r="D26" s="182"/>
      <c r="E26" s="25" t="s">
        <v>35</v>
      </c>
      <c r="F26" s="75"/>
      <c r="G26" s="71">
        <f t="shared" si="1"/>
        <v>0</v>
      </c>
      <c r="H26" s="33"/>
    </row>
    <row r="27" spans="2:8" ht="17.100000000000001" customHeight="1" x14ac:dyDescent="0.2">
      <c r="B27" s="180"/>
      <c r="C27" s="181"/>
      <c r="D27" s="182"/>
      <c r="E27" s="25" t="s">
        <v>36</v>
      </c>
      <c r="F27" s="75"/>
      <c r="G27" s="71">
        <f t="shared" si="1"/>
        <v>0</v>
      </c>
      <c r="H27" s="33"/>
    </row>
    <row r="28" spans="2:8" ht="17.100000000000001" customHeight="1" x14ac:dyDescent="0.2">
      <c r="B28" s="180"/>
      <c r="C28" s="181"/>
      <c r="D28" s="182"/>
      <c r="E28" s="25" t="s">
        <v>37</v>
      </c>
      <c r="F28" s="75"/>
      <c r="G28" s="71">
        <f t="shared" si="1"/>
        <v>0</v>
      </c>
      <c r="H28" s="33"/>
    </row>
    <row r="29" spans="2:8" ht="17.100000000000001" customHeight="1" x14ac:dyDescent="0.2">
      <c r="B29" s="180"/>
      <c r="C29" s="181"/>
      <c r="D29" s="182"/>
      <c r="E29" s="25" t="s">
        <v>38</v>
      </c>
      <c r="F29" s="75"/>
      <c r="G29" s="71">
        <f t="shared" si="1"/>
        <v>0</v>
      </c>
      <c r="H29" s="33"/>
    </row>
    <row r="30" spans="2:8" ht="17.100000000000001" customHeight="1" x14ac:dyDescent="0.2">
      <c r="B30" s="180"/>
      <c r="C30" s="181"/>
      <c r="D30" s="182"/>
      <c r="E30" s="25" t="s">
        <v>39</v>
      </c>
      <c r="F30" s="75"/>
      <c r="G30" s="71">
        <f t="shared" si="1"/>
        <v>0</v>
      </c>
      <c r="H30" s="33"/>
    </row>
    <row r="31" spans="2:8" ht="17.100000000000001" customHeight="1" x14ac:dyDescent="0.2">
      <c r="B31" s="175" t="s">
        <v>257</v>
      </c>
      <c r="C31" s="175"/>
      <c r="D31" s="175"/>
      <c r="E31" s="25" t="s">
        <v>40</v>
      </c>
      <c r="F31" s="71">
        <f>SUM(F32:F41)</f>
        <v>0</v>
      </c>
      <c r="G31" s="14" t="s">
        <v>23</v>
      </c>
      <c r="H31" s="33"/>
    </row>
    <row r="32" spans="2:8" ht="17.100000000000001" customHeight="1" x14ac:dyDescent="0.2">
      <c r="B32" s="180"/>
      <c r="C32" s="181"/>
      <c r="D32" s="182"/>
      <c r="E32" s="25" t="s">
        <v>41</v>
      </c>
      <c r="F32" s="75"/>
      <c r="G32" s="14" t="s">
        <v>23</v>
      </c>
      <c r="H32" s="34"/>
    </row>
    <row r="33" spans="2:8" ht="17.100000000000001" customHeight="1" x14ac:dyDescent="0.2">
      <c r="B33" s="180"/>
      <c r="C33" s="181"/>
      <c r="D33" s="182"/>
      <c r="E33" s="25" t="s">
        <v>42</v>
      </c>
      <c r="F33" s="78"/>
      <c r="G33" s="14" t="s">
        <v>23</v>
      </c>
      <c r="H33" s="34"/>
    </row>
    <row r="34" spans="2:8" ht="17.100000000000001" customHeight="1" x14ac:dyDescent="0.2">
      <c r="B34" s="180"/>
      <c r="C34" s="181"/>
      <c r="D34" s="182"/>
      <c r="E34" s="25" t="s">
        <v>43</v>
      </c>
      <c r="F34" s="76"/>
      <c r="G34" s="14" t="s">
        <v>23</v>
      </c>
      <c r="H34" s="34"/>
    </row>
    <row r="35" spans="2:8" ht="17.100000000000001" customHeight="1" x14ac:dyDescent="0.2">
      <c r="B35" s="180"/>
      <c r="C35" s="181"/>
      <c r="D35" s="182"/>
      <c r="E35" s="25" t="s">
        <v>44</v>
      </c>
      <c r="F35" s="76"/>
      <c r="G35" s="14" t="s">
        <v>23</v>
      </c>
      <c r="H35" s="34"/>
    </row>
    <row r="36" spans="2:8" ht="17.100000000000001" customHeight="1" x14ac:dyDescent="0.2">
      <c r="B36" s="180"/>
      <c r="C36" s="181"/>
      <c r="D36" s="182"/>
      <c r="E36" s="25" t="s">
        <v>45</v>
      </c>
      <c r="F36" s="76"/>
      <c r="G36" s="14" t="s">
        <v>23</v>
      </c>
      <c r="H36" s="34"/>
    </row>
    <row r="37" spans="2:8" ht="17.100000000000001" customHeight="1" x14ac:dyDescent="0.2">
      <c r="B37" s="180"/>
      <c r="C37" s="181"/>
      <c r="D37" s="182"/>
      <c r="E37" s="25" t="s">
        <v>46</v>
      </c>
      <c r="F37" s="76"/>
      <c r="G37" s="14" t="s">
        <v>23</v>
      </c>
      <c r="H37" s="34"/>
    </row>
    <row r="38" spans="2:8" ht="17.100000000000001" customHeight="1" x14ac:dyDescent="0.2">
      <c r="B38" s="180"/>
      <c r="C38" s="181"/>
      <c r="D38" s="182"/>
      <c r="E38" s="25" t="s">
        <v>47</v>
      </c>
      <c r="F38" s="76"/>
      <c r="G38" s="14" t="s">
        <v>23</v>
      </c>
      <c r="H38" s="34"/>
    </row>
    <row r="39" spans="2:8" ht="17.100000000000001" customHeight="1" x14ac:dyDescent="0.2">
      <c r="B39" s="180"/>
      <c r="C39" s="181"/>
      <c r="D39" s="182"/>
      <c r="E39" s="25" t="s">
        <v>48</v>
      </c>
      <c r="F39" s="76"/>
      <c r="G39" s="14" t="s">
        <v>23</v>
      </c>
      <c r="H39" s="34"/>
    </row>
    <row r="40" spans="2:8" ht="17.100000000000001" customHeight="1" x14ac:dyDescent="0.2">
      <c r="B40" s="180"/>
      <c r="C40" s="181"/>
      <c r="D40" s="182"/>
      <c r="E40" s="25" t="s">
        <v>49</v>
      </c>
      <c r="F40" s="76"/>
      <c r="G40" s="14" t="s">
        <v>23</v>
      </c>
      <c r="H40" s="34"/>
    </row>
    <row r="41" spans="2:8" ht="16.5" customHeight="1" x14ac:dyDescent="0.2">
      <c r="B41" s="180"/>
      <c r="C41" s="181"/>
      <c r="D41" s="182"/>
      <c r="E41" s="25" t="s">
        <v>103</v>
      </c>
      <c r="F41" s="76"/>
      <c r="G41" s="14" t="s">
        <v>23</v>
      </c>
      <c r="H41" s="34"/>
    </row>
    <row r="42" spans="2:8" ht="16.5" customHeight="1" x14ac:dyDescent="0.2">
      <c r="B42" s="174" t="s">
        <v>216</v>
      </c>
      <c r="C42" s="175"/>
      <c r="D42" s="175"/>
      <c r="E42" s="25" t="s">
        <v>116</v>
      </c>
      <c r="F42" s="78"/>
      <c r="G42" s="71">
        <f>+F42*0.2</f>
        <v>0</v>
      </c>
      <c r="H42" s="34"/>
    </row>
    <row r="43" spans="2:8" ht="16.5" customHeight="1" x14ac:dyDescent="0.2">
      <c r="B43" s="168" t="s">
        <v>258</v>
      </c>
      <c r="C43" s="169"/>
      <c r="D43" s="170"/>
      <c r="E43" s="25" t="s">
        <v>10</v>
      </c>
      <c r="F43" s="78"/>
      <c r="G43" s="14" t="s">
        <v>23</v>
      </c>
      <c r="H43" s="34"/>
    </row>
    <row r="44" spans="2:8" ht="171.75" customHeight="1" x14ac:dyDescent="0.2">
      <c r="B44" s="184" t="s">
        <v>259</v>
      </c>
      <c r="C44" s="185"/>
      <c r="D44" s="185"/>
      <c r="E44" s="185"/>
      <c r="F44" s="185"/>
      <c r="G44" s="185"/>
      <c r="H44" s="33"/>
    </row>
    <row r="45" spans="2:8" ht="13.5" customHeight="1" x14ac:dyDescent="0.2">
      <c r="B45" s="156"/>
      <c r="C45" s="156"/>
      <c r="D45" s="156"/>
      <c r="E45" s="156"/>
      <c r="F45" s="156"/>
      <c r="G45" s="156"/>
      <c r="H45" s="33"/>
    </row>
    <row r="46" spans="2:8" x14ac:dyDescent="0.2">
      <c r="B46" s="157" t="s">
        <v>140</v>
      </c>
      <c r="C46" s="157"/>
      <c r="D46" s="2">
        <f>+Расчет!D13</f>
        <v>0</v>
      </c>
      <c r="E46" s="158"/>
      <c r="F46" s="158"/>
      <c r="G46" s="156"/>
      <c r="H46" s="33"/>
    </row>
    <row r="47" spans="2:8" x14ac:dyDescent="0.2">
      <c r="B47" s="156"/>
      <c r="C47" s="156"/>
      <c r="D47" s="156"/>
      <c r="E47" s="183" t="s">
        <v>144</v>
      </c>
      <c r="F47" s="183"/>
      <c r="G47" s="156"/>
      <c r="H47" s="33"/>
    </row>
    <row r="48" spans="2:8" x14ac:dyDescent="0.2">
      <c r="B48" s="157" t="s">
        <v>309</v>
      </c>
      <c r="C48" s="157"/>
      <c r="D48" s="2">
        <f>+Расчет!D15</f>
        <v>0</v>
      </c>
      <c r="E48" s="158"/>
      <c r="F48" s="158"/>
      <c r="G48" s="156"/>
      <c r="H48" s="33"/>
    </row>
    <row r="49" spans="2:8" x14ac:dyDescent="0.2">
      <c r="B49" s="156"/>
      <c r="C49" s="156"/>
      <c r="D49" s="156"/>
      <c r="E49" s="183" t="s">
        <v>144</v>
      </c>
      <c r="F49" s="183"/>
      <c r="G49" s="156"/>
      <c r="H49" s="33"/>
    </row>
  </sheetData>
  <mergeCells count="54">
    <mergeCell ref="B1:G1"/>
    <mergeCell ref="D2:G2"/>
    <mergeCell ref="B14:D14"/>
    <mergeCell ref="B30:D30"/>
    <mergeCell ref="B12:D12"/>
    <mergeCell ref="B16:D16"/>
    <mergeCell ref="B18:D18"/>
    <mergeCell ref="B19:D19"/>
    <mergeCell ref="B21:D21"/>
    <mergeCell ref="B20:D20"/>
    <mergeCell ref="B3:G3"/>
    <mergeCell ref="B5:D5"/>
    <mergeCell ref="B4:D4"/>
    <mergeCell ref="B15:D15"/>
    <mergeCell ref="B10:D10"/>
    <mergeCell ref="B9:D9"/>
    <mergeCell ref="B49:D49"/>
    <mergeCell ref="B32:D32"/>
    <mergeCell ref="B22:D22"/>
    <mergeCell ref="B27:D27"/>
    <mergeCell ref="B29:D29"/>
    <mergeCell ref="B31:D31"/>
    <mergeCell ref="B28:D28"/>
    <mergeCell ref="B24:D24"/>
    <mergeCell ref="B23:D23"/>
    <mergeCell ref="B25:D25"/>
    <mergeCell ref="B26:D26"/>
    <mergeCell ref="B44:G44"/>
    <mergeCell ref="G46:G49"/>
    <mergeCell ref="E49:F49"/>
    <mergeCell ref="B40:D40"/>
    <mergeCell ref="B46:C46"/>
    <mergeCell ref="E46:F46"/>
    <mergeCell ref="E47:F47"/>
    <mergeCell ref="E48:F48"/>
    <mergeCell ref="B48:C48"/>
    <mergeCell ref="B45:G45"/>
    <mergeCell ref="B47:D47"/>
    <mergeCell ref="B43:D43"/>
    <mergeCell ref="B17:D17"/>
    <mergeCell ref="B42:D42"/>
    <mergeCell ref="B11:D11"/>
    <mergeCell ref="B6:D6"/>
    <mergeCell ref="B7:D7"/>
    <mergeCell ref="B13:D13"/>
    <mergeCell ref="B8:D8"/>
    <mergeCell ref="B41:D41"/>
    <mergeCell ref="B34:D34"/>
    <mergeCell ref="B35:D35"/>
    <mergeCell ref="B36:D36"/>
    <mergeCell ref="B37:D37"/>
    <mergeCell ref="B33:D33"/>
    <mergeCell ref="B38:D38"/>
    <mergeCell ref="B39:D39"/>
  </mergeCells>
  <phoneticPr fontId="18" type="noConversion"/>
  <printOptions horizontalCentered="1"/>
  <pageMargins left="0.19685039370078741" right="0.19685039370078741" top="0.19685039370078741" bottom="0.19685039370078741" header="0.19685039370078741" footer="0.19685039370078741"/>
  <pageSetup paperSize="9"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Z83"/>
  <sheetViews>
    <sheetView topLeftCell="A61" zoomScale="85" zoomScaleNormal="85" workbookViewId="0">
      <selection activeCell="B78" sqref="B78:G78"/>
    </sheetView>
  </sheetViews>
  <sheetFormatPr defaultRowHeight="12.75" x14ac:dyDescent="0.2"/>
  <cols>
    <col min="1" max="1" width="4.42578125" style="5" customWidth="1"/>
    <col min="2" max="2" width="5.85546875" style="5" bestFit="1" customWidth="1"/>
    <col min="3" max="3" width="13.28515625" style="5" customWidth="1"/>
    <col min="4" max="4" width="125.140625" style="5" customWidth="1"/>
    <col min="5" max="5" width="9.7109375" style="3" customWidth="1"/>
    <col min="6" max="6" width="19.42578125" style="5" customWidth="1"/>
    <col min="7" max="7" width="18.85546875" style="5" customWidth="1"/>
    <col min="8" max="8" width="14.42578125" style="60" customWidth="1"/>
    <col min="9" max="10" width="9.140625" style="31"/>
    <col min="11" max="16384" width="9.140625" style="5"/>
  </cols>
  <sheetData>
    <row r="1" spans="1:10" x14ac:dyDescent="0.2">
      <c r="A1" s="1"/>
      <c r="B1" s="186" t="s">
        <v>159</v>
      </c>
      <c r="C1" s="186"/>
      <c r="D1" s="186"/>
      <c r="E1" s="186"/>
      <c r="F1" s="186"/>
      <c r="G1" s="186"/>
    </row>
    <row r="2" spans="1:10" x14ac:dyDescent="0.2">
      <c r="A2" s="1"/>
      <c r="B2" s="1" t="s">
        <v>123</v>
      </c>
      <c r="C2" s="6"/>
      <c r="D2" s="200"/>
      <c r="E2" s="200"/>
      <c r="F2" s="200"/>
      <c r="G2" s="200"/>
    </row>
    <row r="3" spans="1:10" ht="45.75" customHeight="1" x14ac:dyDescent="0.2">
      <c r="A3" s="1"/>
      <c r="B3" s="198" t="s">
        <v>260</v>
      </c>
      <c r="C3" s="199"/>
      <c r="D3" s="199"/>
      <c r="E3" s="199"/>
      <c r="F3" s="199"/>
      <c r="G3" s="199"/>
    </row>
    <row r="4" spans="1:10" ht="42.75" customHeight="1" x14ac:dyDescent="0.2">
      <c r="A4" s="1"/>
      <c r="B4" s="193" t="s">
        <v>261</v>
      </c>
      <c r="C4" s="193"/>
      <c r="D4" s="193"/>
      <c r="E4" s="10" t="s">
        <v>161</v>
      </c>
      <c r="F4" s="47" t="s">
        <v>162</v>
      </c>
      <c r="G4" s="47" t="s">
        <v>163</v>
      </c>
    </row>
    <row r="5" spans="1:10" x14ac:dyDescent="0.2">
      <c r="A5" s="1"/>
      <c r="B5" s="201">
        <v>1</v>
      </c>
      <c r="C5" s="202"/>
      <c r="D5" s="203"/>
      <c r="E5" s="16">
        <v>2</v>
      </c>
      <c r="F5" s="17">
        <v>3</v>
      </c>
      <c r="G5" s="18">
        <v>4</v>
      </c>
    </row>
    <row r="6" spans="1:10" ht="17.100000000000001" customHeight="1" x14ac:dyDescent="0.2">
      <c r="A6" s="1"/>
      <c r="B6" s="175" t="s">
        <v>262</v>
      </c>
      <c r="C6" s="175"/>
      <c r="D6" s="175"/>
      <c r="E6" s="25" t="s">
        <v>5</v>
      </c>
      <c r="F6" s="9">
        <f>F7+F24</f>
        <v>0</v>
      </c>
      <c r="G6" s="62" t="s">
        <v>4</v>
      </c>
      <c r="H6" s="60">
        <f>IF(F6&gt;0,((F6*0.15)-('Пр 3'!G32-'Пр 3'!G34-'Пр 3'!G35-'Пр 3'!G38-'Пр 7'!F20)),0)</f>
        <v>0</v>
      </c>
    </row>
    <row r="7" spans="1:10" ht="17.100000000000001" customHeight="1" x14ac:dyDescent="0.2">
      <c r="A7" s="1"/>
      <c r="B7" s="175" t="s">
        <v>164</v>
      </c>
      <c r="C7" s="175"/>
      <c r="D7" s="175"/>
      <c r="E7" s="25" t="s">
        <v>10</v>
      </c>
      <c r="F7" s="9">
        <f>SUM(F9:F23)</f>
        <v>0</v>
      </c>
      <c r="G7" s="62" t="s">
        <v>4</v>
      </c>
      <c r="H7" s="60">
        <f>+IF(F7&gt;0,$H$6*F7/$F$6,0)</f>
        <v>0</v>
      </c>
    </row>
    <row r="8" spans="1:10" ht="17.100000000000001" customHeight="1" x14ac:dyDescent="0.2">
      <c r="A8" s="1"/>
      <c r="B8" s="175" t="s">
        <v>165</v>
      </c>
      <c r="C8" s="175"/>
      <c r="D8" s="175"/>
      <c r="E8" s="35"/>
      <c r="F8" s="62" t="s">
        <v>4</v>
      </c>
      <c r="G8" s="62" t="s">
        <v>4</v>
      </c>
    </row>
    <row r="9" spans="1:10" ht="17.100000000000001" customHeight="1" x14ac:dyDescent="0.2">
      <c r="A9" s="1"/>
      <c r="B9" s="196"/>
      <c r="C9" s="196"/>
      <c r="D9" s="196"/>
      <c r="E9" s="25" t="s">
        <v>51</v>
      </c>
      <c r="F9" s="19"/>
      <c r="G9" s="19"/>
      <c r="H9" s="60">
        <f>+IF(F9&gt;0,$H$6*F9/$F$6,0)</f>
        <v>0</v>
      </c>
      <c r="J9" s="32"/>
    </row>
    <row r="10" spans="1:10" x14ac:dyDescent="0.2">
      <c r="A10" s="1"/>
      <c r="B10" s="196"/>
      <c r="C10" s="196"/>
      <c r="D10" s="196"/>
      <c r="E10" s="25" t="s">
        <v>52</v>
      </c>
      <c r="F10" s="19"/>
      <c r="G10" s="19"/>
      <c r="H10" s="60">
        <f>+IF(F10&gt;0,$H$6*F10/$F$6,0)</f>
        <v>0</v>
      </c>
      <c r="J10" s="32"/>
    </row>
    <row r="11" spans="1:10" x14ac:dyDescent="0.2">
      <c r="A11" s="1"/>
      <c r="B11" s="196"/>
      <c r="C11" s="196"/>
      <c r="D11" s="196"/>
      <c r="E11" s="25" t="s">
        <v>53</v>
      </c>
      <c r="F11" s="19"/>
      <c r="G11" s="19"/>
      <c r="H11" s="60">
        <f t="shared" ref="H11:H23" si="0">+IF(F11&gt;0,$H$6*F11/$F$6,0)</f>
        <v>0</v>
      </c>
      <c r="J11" s="32"/>
    </row>
    <row r="12" spans="1:10" x14ac:dyDescent="0.2">
      <c r="A12" s="1"/>
      <c r="B12" s="196"/>
      <c r="C12" s="196"/>
      <c r="D12" s="196"/>
      <c r="E12" s="25" t="s">
        <v>54</v>
      </c>
      <c r="F12" s="19"/>
      <c r="G12" s="19"/>
      <c r="H12" s="60">
        <f t="shared" si="0"/>
        <v>0</v>
      </c>
      <c r="J12" s="32"/>
    </row>
    <row r="13" spans="1:10" x14ac:dyDescent="0.2">
      <c r="A13" s="1"/>
      <c r="B13" s="196"/>
      <c r="C13" s="196"/>
      <c r="D13" s="196"/>
      <c r="E13" s="25" t="s">
        <v>55</v>
      </c>
      <c r="F13" s="19"/>
      <c r="G13" s="19"/>
      <c r="H13" s="60">
        <f t="shared" si="0"/>
        <v>0</v>
      </c>
      <c r="J13" s="32"/>
    </row>
    <row r="14" spans="1:10" x14ac:dyDescent="0.2">
      <c r="A14" s="1"/>
      <c r="B14" s="196"/>
      <c r="C14" s="196"/>
      <c r="D14" s="196"/>
      <c r="E14" s="25" t="s">
        <v>56</v>
      </c>
      <c r="F14" s="19"/>
      <c r="G14" s="19"/>
      <c r="H14" s="60">
        <f t="shared" si="0"/>
        <v>0</v>
      </c>
      <c r="J14" s="32"/>
    </row>
    <row r="15" spans="1:10" x14ac:dyDescent="0.2">
      <c r="A15" s="1"/>
      <c r="B15" s="196"/>
      <c r="C15" s="196"/>
      <c r="D15" s="196"/>
      <c r="E15" s="25" t="s">
        <v>57</v>
      </c>
      <c r="F15" s="19"/>
      <c r="G15" s="19"/>
      <c r="H15" s="60">
        <f t="shared" si="0"/>
        <v>0</v>
      </c>
      <c r="J15" s="32"/>
    </row>
    <row r="16" spans="1:10" x14ac:dyDescent="0.2">
      <c r="A16" s="1"/>
      <c r="B16" s="196"/>
      <c r="C16" s="196"/>
      <c r="D16" s="196"/>
      <c r="E16" s="25" t="s">
        <v>58</v>
      </c>
      <c r="F16" s="19"/>
      <c r="G16" s="19"/>
      <c r="H16" s="60">
        <f t="shared" si="0"/>
        <v>0</v>
      </c>
      <c r="J16" s="32"/>
    </row>
    <row r="17" spans="1:10" x14ac:dyDescent="0.2">
      <c r="A17" s="1"/>
      <c r="B17" s="196"/>
      <c r="C17" s="196"/>
      <c r="D17" s="196"/>
      <c r="E17" s="25" t="s">
        <v>59</v>
      </c>
      <c r="F17" s="19"/>
      <c r="G17" s="19"/>
      <c r="H17" s="60">
        <f t="shared" si="0"/>
        <v>0</v>
      </c>
      <c r="J17" s="32"/>
    </row>
    <row r="18" spans="1:10" x14ac:dyDescent="0.2">
      <c r="A18" s="1"/>
      <c r="B18" s="196"/>
      <c r="C18" s="196"/>
      <c r="D18" s="196"/>
      <c r="E18" s="25" t="s">
        <v>67</v>
      </c>
      <c r="F18" s="19"/>
      <c r="G18" s="19"/>
      <c r="H18" s="60">
        <f t="shared" si="0"/>
        <v>0</v>
      </c>
      <c r="J18" s="32"/>
    </row>
    <row r="19" spans="1:10" x14ac:dyDescent="0.2">
      <c r="A19" s="1"/>
      <c r="B19" s="196"/>
      <c r="C19" s="196"/>
      <c r="D19" s="196"/>
      <c r="E19" s="25" t="s">
        <v>60</v>
      </c>
      <c r="F19" s="19"/>
      <c r="G19" s="19"/>
      <c r="H19" s="60">
        <f t="shared" si="0"/>
        <v>0</v>
      </c>
      <c r="J19" s="32"/>
    </row>
    <row r="20" spans="1:10" x14ac:dyDescent="0.2">
      <c r="A20" s="1"/>
      <c r="B20" s="196"/>
      <c r="C20" s="196"/>
      <c r="D20" s="196"/>
      <c r="E20" s="25" t="s">
        <v>68</v>
      </c>
      <c r="F20" s="19"/>
      <c r="G20" s="19"/>
      <c r="H20" s="60">
        <f t="shared" si="0"/>
        <v>0</v>
      </c>
      <c r="J20" s="32"/>
    </row>
    <row r="21" spans="1:10" x14ac:dyDescent="0.2">
      <c r="A21" s="1"/>
      <c r="B21" s="196"/>
      <c r="C21" s="196"/>
      <c r="D21" s="196"/>
      <c r="E21" s="25" t="s">
        <v>69</v>
      </c>
      <c r="F21" s="19"/>
      <c r="G21" s="19"/>
      <c r="H21" s="60">
        <f t="shared" si="0"/>
        <v>0</v>
      </c>
      <c r="J21" s="32"/>
    </row>
    <row r="22" spans="1:10" x14ac:dyDescent="0.2">
      <c r="A22" s="1"/>
      <c r="B22" s="196"/>
      <c r="C22" s="196"/>
      <c r="D22" s="196"/>
      <c r="E22" s="25" t="s">
        <v>70</v>
      </c>
      <c r="F22" s="19"/>
      <c r="G22" s="19"/>
      <c r="H22" s="60">
        <f t="shared" si="0"/>
        <v>0</v>
      </c>
      <c r="J22" s="32"/>
    </row>
    <row r="23" spans="1:10" x14ac:dyDescent="0.2">
      <c r="A23" s="1"/>
      <c r="B23" s="196"/>
      <c r="C23" s="196"/>
      <c r="D23" s="196"/>
      <c r="E23" s="25" t="s">
        <v>71</v>
      </c>
      <c r="F23" s="19"/>
      <c r="G23" s="19"/>
      <c r="H23" s="60">
        <f t="shared" si="0"/>
        <v>0</v>
      </c>
      <c r="J23" s="32"/>
    </row>
    <row r="24" spans="1:10" x14ac:dyDescent="0.2">
      <c r="A24" s="1"/>
      <c r="B24" s="175" t="s">
        <v>263</v>
      </c>
      <c r="C24" s="175"/>
      <c r="D24" s="175"/>
      <c r="E24" s="25" t="s">
        <v>11</v>
      </c>
      <c r="F24" s="9">
        <f>SUM(F26:F55)</f>
        <v>0</v>
      </c>
      <c r="G24" s="62" t="s">
        <v>4</v>
      </c>
      <c r="H24" s="61">
        <f>+IF(F24&gt;0,$H$6*F24/$F$6,0)</f>
        <v>0</v>
      </c>
      <c r="J24" s="32"/>
    </row>
    <row r="25" spans="1:10" ht="13.5" customHeight="1" x14ac:dyDescent="0.2">
      <c r="A25" s="1"/>
      <c r="B25" s="175" t="s">
        <v>166</v>
      </c>
      <c r="C25" s="175"/>
      <c r="D25" s="175"/>
      <c r="E25" s="35"/>
      <c r="F25" s="62" t="s">
        <v>4</v>
      </c>
      <c r="G25" s="62" t="s">
        <v>4</v>
      </c>
      <c r="H25" s="61"/>
      <c r="J25" s="32"/>
    </row>
    <row r="26" spans="1:10" x14ac:dyDescent="0.2">
      <c r="A26" s="1"/>
      <c r="B26" s="196"/>
      <c r="C26" s="196"/>
      <c r="D26" s="196"/>
      <c r="E26" s="25" t="s">
        <v>12</v>
      </c>
      <c r="F26" s="19"/>
      <c r="G26" s="19"/>
      <c r="H26" s="60">
        <f>+IF(F26&gt;0,$H$6*F26/$F$6,0)</f>
        <v>0</v>
      </c>
      <c r="J26" s="32"/>
    </row>
    <row r="27" spans="1:10" x14ac:dyDescent="0.2">
      <c r="A27" s="1"/>
      <c r="B27" s="196"/>
      <c r="C27" s="196"/>
      <c r="D27" s="196"/>
      <c r="E27" s="25" t="s">
        <v>13</v>
      </c>
      <c r="F27" s="19"/>
      <c r="G27" s="19"/>
      <c r="H27" s="60">
        <f t="shared" ref="H27:H55" si="1">+IF(F27&gt;0,$H$6*F27/$F$6,0)</f>
        <v>0</v>
      </c>
      <c r="J27" s="32"/>
    </row>
    <row r="28" spans="1:10" x14ac:dyDescent="0.2">
      <c r="A28" s="1"/>
      <c r="B28" s="196"/>
      <c r="C28" s="196"/>
      <c r="D28" s="196"/>
      <c r="E28" s="25" t="s">
        <v>14</v>
      </c>
      <c r="F28" s="19"/>
      <c r="G28" s="19"/>
      <c r="H28" s="60">
        <f t="shared" si="1"/>
        <v>0</v>
      </c>
      <c r="J28" s="32"/>
    </row>
    <row r="29" spans="1:10" x14ac:dyDescent="0.2">
      <c r="A29" s="1"/>
      <c r="B29" s="196"/>
      <c r="C29" s="196"/>
      <c r="D29" s="196"/>
      <c r="E29" s="25" t="s">
        <v>15</v>
      </c>
      <c r="F29" s="19"/>
      <c r="G29" s="19"/>
      <c r="H29" s="60">
        <f t="shared" si="1"/>
        <v>0</v>
      </c>
      <c r="J29" s="32"/>
    </row>
    <row r="30" spans="1:10" x14ac:dyDescent="0.2">
      <c r="A30" s="1"/>
      <c r="B30" s="196"/>
      <c r="C30" s="196"/>
      <c r="D30" s="196"/>
      <c r="E30" s="25" t="s">
        <v>61</v>
      </c>
      <c r="F30" s="19"/>
      <c r="G30" s="19"/>
      <c r="H30" s="60">
        <f t="shared" si="1"/>
        <v>0</v>
      </c>
      <c r="J30" s="32"/>
    </row>
    <row r="31" spans="1:10" x14ac:dyDescent="0.2">
      <c r="A31" s="1"/>
      <c r="B31" s="196"/>
      <c r="C31" s="196"/>
      <c r="D31" s="196"/>
      <c r="E31" s="25" t="s">
        <v>62</v>
      </c>
      <c r="F31" s="19"/>
      <c r="G31" s="19"/>
      <c r="H31" s="60">
        <f t="shared" si="1"/>
        <v>0</v>
      </c>
      <c r="J31" s="32"/>
    </row>
    <row r="32" spans="1:10" x14ac:dyDescent="0.2">
      <c r="A32" s="1"/>
      <c r="B32" s="196"/>
      <c r="C32" s="196"/>
      <c r="D32" s="196"/>
      <c r="E32" s="25" t="s">
        <v>63</v>
      </c>
      <c r="F32" s="19"/>
      <c r="G32" s="19"/>
      <c r="H32" s="60">
        <f t="shared" si="1"/>
        <v>0</v>
      </c>
      <c r="J32" s="32"/>
    </row>
    <row r="33" spans="1:10" x14ac:dyDescent="0.2">
      <c r="A33" s="1"/>
      <c r="B33" s="196"/>
      <c r="C33" s="196"/>
      <c r="D33" s="196"/>
      <c r="E33" s="25" t="s">
        <v>64</v>
      </c>
      <c r="F33" s="19"/>
      <c r="G33" s="19"/>
      <c r="H33" s="60">
        <f t="shared" si="1"/>
        <v>0</v>
      </c>
      <c r="J33" s="32"/>
    </row>
    <row r="34" spans="1:10" x14ac:dyDescent="0.2">
      <c r="A34" s="1"/>
      <c r="B34" s="196"/>
      <c r="C34" s="196"/>
      <c r="D34" s="196"/>
      <c r="E34" s="25" t="s">
        <v>65</v>
      </c>
      <c r="F34" s="19"/>
      <c r="G34" s="19"/>
      <c r="H34" s="60">
        <f t="shared" si="1"/>
        <v>0</v>
      </c>
      <c r="J34" s="32"/>
    </row>
    <row r="35" spans="1:10" x14ac:dyDescent="0.2">
      <c r="A35" s="1"/>
      <c r="B35" s="196"/>
      <c r="C35" s="196"/>
      <c r="D35" s="196"/>
      <c r="E35" s="25" t="s">
        <v>66</v>
      </c>
      <c r="F35" s="19"/>
      <c r="G35" s="19"/>
      <c r="H35" s="60">
        <f t="shared" si="1"/>
        <v>0</v>
      </c>
      <c r="J35" s="32"/>
    </row>
    <row r="36" spans="1:10" x14ac:dyDescent="0.2">
      <c r="A36" s="1"/>
      <c r="B36" s="196"/>
      <c r="C36" s="196"/>
      <c r="D36" s="196"/>
      <c r="E36" s="25" t="s">
        <v>72</v>
      </c>
      <c r="F36" s="19"/>
      <c r="G36" s="19"/>
      <c r="H36" s="60">
        <f t="shared" si="1"/>
        <v>0</v>
      </c>
      <c r="J36" s="32"/>
    </row>
    <row r="37" spans="1:10" x14ac:dyDescent="0.2">
      <c r="A37" s="1"/>
      <c r="B37" s="196"/>
      <c r="C37" s="196"/>
      <c r="D37" s="196"/>
      <c r="E37" s="25" t="s">
        <v>73</v>
      </c>
      <c r="F37" s="19"/>
      <c r="G37" s="19"/>
      <c r="H37" s="60">
        <f t="shared" si="1"/>
        <v>0</v>
      </c>
      <c r="J37" s="32"/>
    </row>
    <row r="38" spans="1:10" x14ac:dyDescent="0.2">
      <c r="A38" s="1"/>
      <c r="B38" s="196"/>
      <c r="C38" s="196"/>
      <c r="D38" s="196"/>
      <c r="E38" s="25" t="s">
        <v>74</v>
      </c>
      <c r="F38" s="19"/>
      <c r="G38" s="19"/>
      <c r="H38" s="60">
        <f t="shared" si="1"/>
        <v>0</v>
      </c>
      <c r="J38" s="32"/>
    </row>
    <row r="39" spans="1:10" x14ac:dyDescent="0.2">
      <c r="A39" s="1"/>
      <c r="B39" s="196"/>
      <c r="C39" s="196"/>
      <c r="D39" s="196"/>
      <c r="E39" s="25" t="s">
        <v>75</v>
      </c>
      <c r="F39" s="19"/>
      <c r="G39" s="19"/>
      <c r="H39" s="60">
        <f t="shared" si="1"/>
        <v>0</v>
      </c>
      <c r="J39" s="32"/>
    </row>
    <row r="40" spans="1:10" x14ac:dyDescent="0.2">
      <c r="A40" s="1"/>
      <c r="B40" s="196"/>
      <c r="C40" s="196"/>
      <c r="D40" s="196"/>
      <c r="E40" s="25" t="s">
        <v>76</v>
      </c>
      <c r="F40" s="19"/>
      <c r="G40" s="19"/>
      <c r="H40" s="60">
        <f t="shared" si="1"/>
        <v>0</v>
      </c>
      <c r="J40" s="32"/>
    </row>
    <row r="41" spans="1:10" x14ac:dyDescent="0.2">
      <c r="A41" s="1"/>
      <c r="B41" s="196"/>
      <c r="C41" s="196"/>
      <c r="D41" s="196"/>
      <c r="E41" s="25" t="s">
        <v>77</v>
      </c>
      <c r="F41" s="19"/>
      <c r="G41" s="19"/>
      <c r="H41" s="60">
        <f t="shared" si="1"/>
        <v>0</v>
      </c>
      <c r="J41" s="32"/>
    </row>
    <row r="42" spans="1:10" x14ac:dyDescent="0.2">
      <c r="A42" s="1"/>
      <c r="B42" s="196"/>
      <c r="C42" s="196"/>
      <c r="D42" s="196"/>
      <c r="E42" s="25" t="s">
        <v>78</v>
      </c>
      <c r="F42" s="19"/>
      <c r="G42" s="19"/>
      <c r="H42" s="60">
        <f t="shared" si="1"/>
        <v>0</v>
      </c>
      <c r="J42" s="32"/>
    </row>
    <row r="43" spans="1:10" x14ac:dyDescent="0.2">
      <c r="A43" s="1"/>
      <c r="B43" s="196"/>
      <c r="C43" s="196"/>
      <c r="D43" s="196"/>
      <c r="E43" s="25" t="s">
        <v>79</v>
      </c>
      <c r="F43" s="19"/>
      <c r="G43" s="19"/>
      <c r="H43" s="60">
        <f t="shared" si="1"/>
        <v>0</v>
      </c>
      <c r="J43" s="32"/>
    </row>
    <row r="44" spans="1:10" x14ac:dyDescent="0.2">
      <c r="A44" s="1"/>
      <c r="B44" s="196"/>
      <c r="C44" s="196"/>
      <c r="D44" s="196"/>
      <c r="E44" s="25" t="s">
        <v>80</v>
      </c>
      <c r="F44" s="19"/>
      <c r="G44" s="19"/>
      <c r="H44" s="60">
        <f t="shared" si="1"/>
        <v>0</v>
      </c>
      <c r="J44" s="32"/>
    </row>
    <row r="45" spans="1:10" x14ac:dyDescent="0.2">
      <c r="A45" s="1"/>
      <c r="B45" s="196"/>
      <c r="C45" s="196"/>
      <c r="D45" s="196"/>
      <c r="E45" s="25" t="s">
        <v>81</v>
      </c>
      <c r="F45" s="19"/>
      <c r="G45" s="19"/>
      <c r="H45" s="60">
        <f t="shared" si="1"/>
        <v>0</v>
      </c>
      <c r="J45" s="32"/>
    </row>
    <row r="46" spans="1:10" x14ac:dyDescent="0.2">
      <c r="A46" s="1"/>
      <c r="B46" s="196"/>
      <c r="C46" s="196"/>
      <c r="D46" s="196"/>
      <c r="E46" s="25" t="s">
        <v>82</v>
      </c>
      <c r="F46" s="19"/>
      <c r="G46" s="19"/>
      <c r="H46" s="60">
        <f t="shared" si="1"/>
        <v>0</v>
      </c>
      <c r="J46" s="32"/>
    </row>
    <row r="47" spans="1:10" x14ac:dyDescent="0.2">
      <c r="A47" s="1"/>
      <c r="B47" s="196"/>
      <c r="C47" s="196"/>
      <c r="D47" s="196"/>
      <c r="E47" s="25" t="s">
        <v>83</v>
      </c>
      <c r="F47" s="19"/>
      <c r="G47" s="19"/>
      <c r="H47" s="60">
        <f t="shared" si="1"/>
        <v>0</v>
      </c>
      <c r="J47" s="32"/>
    </row>
    <row r="48" spans="1:10" x14ac:dyDescent="0.2">
      <c r="A48" s="1"/>
      <c r="B48" s="196"/>
      <c r="C48" s="196"/>
      <c r="D48" s="196"/>
      <c r="E48" s="25" t="s">
        <v>84</v>
      </c>
      <c r="F48" s="19"/>
      <c r="G48" s="19"/>
      <c r="H48" s="60">
        <f t="shared" si="1"/>
        <v>0</v>
      </c>
      <c r="J48" s="32"/>
    </row>
    <row r="49" spans="1:26" x14ac:dyDescent="0.2">
      <c r="A49" s="1"/>
      <c r="B49" s="196"/>
      <c r="C49" s="196"/>
      <c r="D49" s="196"/>
      <c r="E49" s="25" t="s">
        <v>85</v>
      </c>
      <c r="F49" s="19"/>
      <c r="G49" s="19"/>
      <c r="H49" s="60">
        <f t="shared" si="1"/>
        <v>0</v>
      </c>
      <c r="J49" s="32"/>
    </row>
    <row r="50" spans="1:26" x14ac:dyDescent="0.2">
      <c r="A50" s="1"/>
      <c r="B50" s="196"/>
      <c r="C50" s="196"/>
      <c r="D50" s="196"/>
      <c r="E50" s="25" t="s">
        <v>86</v>
      </c>
      <c r="F50" s="19"/>
      <c r="G50" s="19"/>
      <c r="H50" s="60">
        <f t="shared" si="1"/>
        <v>0</v>
      </c>
      <c r="J50" s="32"/>
    </row>
    <row r="51" spans="1:26" x14ac:dyDescent="0.2">
      <c r="A51" s="1"/>
      <c r="B51" s="196"/>
      <c r="C51" s="196"/>
      <c r="D51" s="196"/>
      <c r="E51" s="25" t="s">
        <v>87</v>
      </c>
      <c r="F51" s="19"/>
      <c r="G51" s="19"/>
      <c r="H51" s="60">
        <f t="shared" si="1"/>
        <v>0</v>
      </c>
      <c r="J51" s="32"/>
    </row>
    <row r="52" spans="1:26" x14ac:dyDescent="0.2">
      <c r="A52" s="1"/>
      <c r="B52" s="196"/>
      <c r="C52" s="196"/>
      <c r="D52" s="196"/>
      <c r="E52" s="25" t="s">
        <v>88</v>
      </c>
      <c r="F52" s="19"/>
      <c r="G52" s="19"/>
      <c r="H52" s="60">
        <f t="shared" si="1"/>
        <v>0</v>
      </c>
      <c r="J52" s="32"/>
    </row>
    <row r="53" spans="1:26" x14ac:dyDescent="0.2">
      <c r="A53" s="1"/>
      <c r="B53" s="196"/>
      <c r="C53" s="196"/>
      <c r="D53" s="196"/>
      <c r="E53" s="25" t="s">
        <v>89</v>
      </c>
      <c r="F53" s="19"/>
      <c r="G53" s="19"/>
      <c r="H53" s="60">
        <f t="shared" si="1"/>
        <v>0</v>
      </c>
      <c r="J53" s="32"/>
    </row>
    <row r="54" spans="1:26" x14ac:dyDescent="0.2">
      <c r="A54" s="1"/>
      <c r="B54" s="196"/>
      <c r="C54" s="196"/>
      <c r="D54" s="196"/>
      <c r="E54" s="25" t="s">
        <v>90</v>
      </c>
      <c r="F54" s="19"/>
      <c r="G54" s="19"/>
      <c r="H54" s="60">
        <f t="shared" si="1"/>
        <v>0</v>
      </c>
      <c r="J54" s="32"/>
    </row>
    <row r="55" spans="1:26" x14ac:dyDescent="0.2">
      <c r="A55" s="1"/>
      <c r="B55" s="196"/>
      <c r="C55" s="196"/>
      <c r="D55" s="196"/>
      <c r="E55" s="25" t="s">
        <v>91</v>
      </c>
      <c r="F55" s="19"/>
      <c r="G55" s="19"/>
      <c r="H55" s="60">
        <f t="shared" si="1"/>
        <v>0</v>
      </c>
      <c r="J55" s="32"/>
    </row>
    <row r="56" spans="1:26" x14ac:dyDescent="0.2">
      <c r="B56" s="175" t="s">
        <v>248</v>
      </c>
      <c r="C56" s="175"/>
      <c r="D56" s="175"/>
      <c r="E56" s="59" t="s">
        <v>16</v>
      </c>
      <c r="F56" s="71">
        <f>F58+F62+F63+F64+F65+F68+F69</f>
        <v>0</v>
      </c>
      <c r="G56" s="62" t="s">
        <v>4</v>
      </c>
      <c r="H56" s="60">
        <f>+IF(F56&gt;0,((F56*0.15)-('Пр 3'!$G$32-'Пр 3'!$G$34-'Пр 3'!$G$29-'Пр 3'!$G$23-'Пр 7'!$F$20)),0)</f>
        <v>0</v>
      </c>
    </row>
    <row r="57" spans="1:26" ht="15" customHeight="1" x14ac:dyDescent="0.2">
      <c r="B57" s="175" t="s">
        <v>153</v>
      </c>
      <c r="C57" s="175"/>
      <c r="D57" s="175"/>
      <c r="E57" s="59"/>
      <c r="F57" s="62" t="s">
        <v>4</v>
      </c>
      <c r="G57" s="62" t="s">
        <v>4</v>
      </c>
    </row>
    <row r="58" spans="1:26" ht="29.25" customHeight="1" x14ac:dyDescent="0.2">
      <c r="B58" s="171" t="s">
        <v>249</v>
      </c>
      <c r="C58" s="172"/>
      <c r="D58" s="173"/>
      <c r="E58" s="59" t="s">
        <v>50</v>
      </c>
      <c r="F58" s="64"/>
      <c r="G58" s="62" t="s">
        <v>4</v>
      </c>
      <c r="H58" s="60">
        <f>+IF(F58&gt;0,$F$58/$F$56*$H$56,0)</f>
        <v>0</v>
      </c>
    </row>
    <row r="59" spans="1:26" ht="30.75" customHeight="1" x14ac:dyDescent="0.2">
      <c r="B59" s="171" t="s">
        <v>319</v>
      </c>
      <c r="C59" s="172"/>
      <c r="D59" s="173"/>
      <c r="E59" s="59" t="s">
        <v>92</v>
      </c>
      <c r="F59" s="64"/>
      <c r="G59" s="62" t="s">
        <v>4</v>
      </c>
    </row>
    <row r="60" spans="1:26" ht="28.5" customHeight="1" x14ac:dyDescent="0.2">
      <c r="B60" s="171" t="s">
        <v>250</v>
      </c>
      <c r="C60" s="172"/>
      <c r="D60" s="173"/>
      <c r="E60" s="59" t="s">
        <v>93</v>
      </c>
      <c r="F60" s="64"/>
      <c r="G60" s="62" t="s">
        <v>4</v>
      </c>
    </row>
    <row r="61" spans="1:26" ht="31.5" customHeight="1" x14ac:dyDescent="0.2">
      <c r="B61" s="177" t="s">
        <v>251</v>
      </c>
      <c r="C61" s="178"/>
      <c r="D61" s="179"/>
      <c r="E61" s="59" t="s">
        <v>94</v>
      </c>
      <c r="F61" s="64"/>
      <c r="G61" s="62" t="s">
        <v>4</v>
      </c>
      <c r="I61" s="195"/>
      <c r="J61" s="195"/>
      <c r="K61" s="195"/>
      <c r="L61" s="195"/>
      <c r="M61" s="195"/>
      <c r="N61" s="195"/>
      <c r="O61" s="195"/>
      <c r="P61" s="195"/>
      <c r="Q61" s="195"/>
      <c r="R61" s="195"/>
      <c r="S61" s="195"/>
      <c r="T61" s="195"/>
      <c r="U61" s="195"/>
      <c r="V61" s="195"/>
      <c r="W61" s="195"/>
      <c r="X61" s="195"/>
      <c r="Y61" s="195"/>
      <c r="Z61" s="195"/>
    </row>
    <row r="62" spans="1:26" ht="15" customHeight="1" x14ac:dyDescent="0.2">
      <c r="B62" s="171" t="s">
        <v>167</v>
      </c>
      <c r="C62" s="172"/>
      <c r="D62" s="173"/>
      <c r="E62" s="59" t="s">
        <v>95</v>
      </c>
      <c r="F62" s="64"/>
      <c r="G62" s="62" t="s">
        <v>4</v>
      </c>
      <c r="H62" s="60">
        <f t="shared" ref="H62:H64" si="2">+IF(F62&gt;0,$F$58/$F$56*$H$56,0)</f>
        <v>0</v>
      </c>
    </row>
    <row r="63" spans="1:26" ht="28.5" customHeight="1" x14ac:dyDescent="0.2">
      <c r="B63" s="171" t="s">
        <v>168</v>
      </c>
      <c r="C63" s="172"/>
      <c r="D63" s="173"/>
      <c r="E63" s="59" t="s">
        <v>96</v>
      </c>
      <c r="F63" s="64"/>
      <c r="G63" s="62" t="s">
        <v>4</v>
      </c>
      <c r="H63" s="60">
        <f t="shared" si="2"/>
        <v>0</v>
      </c>
    </row>
    <row r="64" spans="1:26" ht="45.75" customHeight="1" x14ac:dyDescent="0.2">
      <c r="B64" s="171" t="s">
        <v>169</v>
      </c>
      <c r="C64" s="172"/>
      <c r="D64" s="173"/>
      <c r="E64" s="59" t="s">
        <v>97</v>
      </c>
      <c r="F64" s="64"/>
      <c r="G64" s="62" t="s">
        <v>4</v>
      </c>
      <c r="H64" s="60">
        <f t="shared" si="2"/>
        <v>0</v>
      </c>
    </row>
    <row r="65" spans="1:8" ht="15" customHeight="1" x14ac:dyDescent="0.2">
      <c r="B65" s="171" t="s">
        <v>252</v>
      </c>
      <c r="C65" s="172"/>
      <c r="D65" s="173"/>
      <c r="E65" s="59" t="s">
        <v>98</v>
      </c>
      <c r="F65" s="71">
        <f>(F66+F67)</f>
        <v>0</v>
      </c>
      <c r="G65" s="62" t="s">
        <v>4</v>
      </c>
      <c r="H65" s="60">
        <f>+IF(F65&gt;0,((F65*0.15)-('Пр 3'!$G$32-'Пр 3'!$G$34-'Пр 3'!$G$29-'Пр 3'!$G$23-'Пр 7'!$F$20)),0)</f>
        <v>0</v>
      </c>
    </row>
    <row r="66" spans="1:8" ht="15" customHeight="1" x14ac:dyDescent="0.2">
      <c r="B66" s="171" t="s">
        <v>170</v>
      </c>
      <c r="C66" s="172"/>
      <c r="D66" s="173"/>
      <c r="E66" s="59" t="s">
        <v>104</v>
      </c>
      <c r="F66" s="64"/>
      <c r="G66" s="62" t="s">
        <v>4</v>
      </c>
      <c r="H66" s="60">
        <f>+IF(F66&gt;0,$H$6*F66/$F$6,0)</f>
        <v>0</v>
      </c>
    </row>
    <row r="67" spans="1:8" ht="15" customHeight="1" x14ac:dyDescent="0.2">
      <c r="B67" s="171" t="s">
        <v>171</v>
      </c>
      <c r="C67" s="172"/>
      <c r="D67" s="173"/>
      <c r="E67" s="59" t="s">
        <v>105</v>
      </c>
      <c r="F67" s="64"/>
      <c r="G67" s="62" t="s">
        <v>4</v>
      </c>
      <c r="H67" s="60">
        <f t="shared" ref="H67:H68" si="3">+IF(F67&gt;0,$H$6*F67/$F$6,0)</f>
        <v>0</v>
      </c>
    </row>
    <row r="68" spans="1:8" ht="60.75" customHeight="1" x14ac:dyDescent="0.2">
      <c r="B68" s="171" t="s">
        <v>172</v>
      </c>
      <c r="C68" s="172"/>
      <c r="D68" s="173"/>
      <c r="E68" s="59" t="s">
        <v>99</v>
      </c>
      <c r="F68" s="64"/>
      <c r="G68" s="62" t="s">
        <v>4</v>
      </c>
      <c r="H68" s="60">
        <f t="shared" si="3"/>
        <v>0</v>
      </c>
    </row>
    <row r="69" spans="1:8" ht="31.5" customHeight="1" x14ac:dyDescent="0.2">
      <c r="B69" s="204" t="s">
        <v>173</v>
      </c>
      <c r="C69" s="205"/>
      <c r="D69" s="206"/>
      <c r="E69" s="59" t="s">
        <v>106</v>
      </c>
      <c r="F69" s="71">
        <f>SUM(F71:F77)</f>
        <v>0</v>
      </c>
      <c r="G69" s="62" t="s">
        <v>4</v>
      </c>
    </row>
    <row r="70" spans="1:8" ht="15" customHeight="1" x14ac:dyDescent="0.2">
      <c r="B70" s="176" t="s">
        <v>174</v>
      </c>
      <c r="C70" s="176"/>
      <c r="D70" s="176"/>
      <c r="E70" s="62"/>
      <c r="F70" s="62" t="s">
        <v>4</v>
      </c>
      <c r="G70" s="62" t="s">
        <v>4</v>
      </c>
    </row>
    <row r="71" spans="1:8" ht="15" customHeight="1" x14ac:dyDescent="0.2">
      <c r="A71" s="1"/>
      <c r="B71" s="196"/>
      <c r="C71" s="196"/>
      <c r="D71" s="196"/>
      <c r="E71" s="59" t="s">
        <v>235</v>
      </c>
      <c r="F71" s="19"/>
      <c r="G71" s="19"/>
      <c r="H71" s="60">
        <f>+IF(F71&gt;0,$H$6*F71/$F$6,0)</f>
        <v>0</v>
      </c>
    </row>
    <row r="72" spans="1:8" ht="15" customHeight="1" x14ac:dyDescent="0.2">
      <c r="A72" s="1"/>
      <c r="B72" s="196"/>
      <c r="C72" s="196"/>
      <c r="D72" s="196"/>
      <c r="E72" s="59" t="s">
        <v>236</v>
      </c>
      <c r="F72" s="19"/>
      <c r="G72" s="19"/>
      <c r="H72" s="60">
        <f t="shared" ref="H72:H77" si="4">+IF(F72&gt;0,$H$6*F72/$F$6,0)</f>
        <v>0</v>
      </c>
    </row>
    <row r="73" spans="1:8" ht="15" customHeight="1" x14ac:dyDescent="0.2">
      <c r="A73" s="1"/>
      <c r="B73" s="196"/>
      <c r="C73" s="196"/>
      <c r="D73" s="196"/>
      <c r="E73" s="59" t="s">
        <v>237</v>
      </c>
      <c r="F73" s="19"/>
      <c r="G73" s="19"/>
      <c r="H73" s="60">
        <f t="shared" si="4"/>
        <v>0</v>
      </c>
    </row>
    <row r="74" spans="1:8" ht="15" customHeight="1" x14ac:dyDescent="0.2">
      <c r="A74" s="1"/>
      <c r="B74" s="196"/>
      <c r="C74" s="196"/>
      <c r="D74" s="196"/>
      <c r="E74" s="59" t="s">
        <v>238</v>
      </c>
      <c r="F74" s="19"/>
      <c r="G74" s="19"/>
      <c r="H74" s="60">
        <f t="shared" si="4"/>
        <v>0</v>
      </c>
    </row>
    <row r="75" spans="1:8" ht="15" customHeight="1" x14ac:dyDescent="0.2">
      <c r="A75" s="1"/>
      <c r="B75" s="196"/>
      <c r="C75" s="196"/>
      <c r="D75" s="196"/>
      <c r="E75" s="59" t="s">
        <v>239</v>
      </c>
      <c r="F75" s="19"/>
      <c r="G75" s="19"/>
      <c r="H75" s="60">
        <f t="shared" si="4"/>
        <v>0</v>
      </c>
    </row>
    <row r="76" spans="1:8" ht="15" customHeight="1" x14ac:dyDescent="0.2">
      <c r="A76" s="1"/>
      <c r="B76" s="196"/>
      <c r="C76" s="196"/>
      <c r="D76" s="196"/>
      <c r="E76" s="59" t="s">
        <v>240</v>
      </c>
      <c r="F76" s="19"/>
      <c r="G76" s="19"/>
      <c r="H76" s="60">
        <f t="shared" si="4"/>
        <v>0</v>
      </c>
    </row>
    <row r="77" spans="1:8" ht="15" customHeight="1" x14ac:dyDescent="0.2">
      <c r="A77" s="1"/>
      <c r="B77" s="196"/>
      <c r="C77" s="196"/>
      <c r="D77" s="196"/>
      <c r="E77" s="59" t="s">
        <v>241</v>
      </c>
      <c r="F77" s="19"/>
      <c r="G77" s="19"/>
      <c r="H77" s="60">
        <f t="shared" si="4"/>
        <v>0</v>
      </c>
    </row>
    <row r="78" spans="1:8" ht="83.25" customHeight="1" x14ac:dyDescent="0.2">
      <c r="B78" s="197" t="s">
        <v>302</v>
      </c>
      <c r="C78" s="197"/>
      <c r="D78" s="197"/>
      <c r="E78" s="197"/>
      <c r="F78" s="197"/>
      <c r="G78" s="197"/>
    </row>
    <row r="79" spans="1:8" x14ac:dyDescent="0.2">
      <c r="B79" s="48"/>
      <c r="C79" s="48"/>
      <c r="D79" s="65"/>
      <c r="E79" s="49"/>
      <c r="F79" s="49"/>
      <c r="G79" s="49"/>
    </row>
    <row r="80" spans="1:8" x14ac:dyDescent="0.2">
      <c r="B80" s="157" t="s">
        <v>140</v>
      </c>
      <c r="C80" s="157"/>
      <c r="D80" s="2">
        <f>+Расчет!D13</f>
        <v>0</v>
      </c>
      <c r="E80" s="49"/>
      <c r="F80" s="49"/>
      <c r="G80" s="49"/>
    </row>
    <row r="81" spans="1:7" x14ac:dyDescent="0.2">
      <c r="A81" s="156"/>
      <c r="B81" s="156"/>
      <c r="C81" s="156"/>
      <c r="D81" s="156"/>
      <c r="E81" s="183" t="s">
        <v>144</v>
      </c>
      <c r="F81" s="183"/>
      <c r="G81" s="156"/>
    </row>
    <row r="82" spans="1:7" x14ac:dyDescent="0.2">
      <c r="B82" s="157" t="s">
        <v>309</v>
      </c>
      <c r="C82" s="157"/>
      <c r="D82" s="2">
        <f>+'Пр 1'!D48</f>
        <v>0</v>
      </c>
      <c r="E82" s="158"/>
      <c r="F82" s="158"/>
      <c r="G82" s="156"/>
    </row>
    <row r="83" spans="1:7" x14ac:dyDescent="0.2">
      <c r="A83" s="156"/>
      <c r="B83" s="156"/>
      <c r="C83" s="156"/>
      <c r="D83" s="156"/>
      <c r="E83" s="183" t="s">
        <v>144</v>
      </c>
      <c r="F83" s="183"/>
      <c r="G83" s="156"/>
    </row>
  </sheetData>
  <mergeCells count="87">
    <mergeCell ref="B8:D8"/>
    <mergeCell ref="B76:D76"/>
    <mergeCell ref="B77:D77"/>
    <mergeCell ref="B71:D71"/>
    <mergeCell ref="B72:D72"/>
    <mergeCell ref="B73:D73"/>
    <mergeCell ref="B74:D74"/>
    <mergeCell ref="B75:D75"/>
    <mergeCell ref="B56:D56"/>
    <mergeCell ref="B57:D57"/>
    <mergeCell ref="B70:D70"/>
    <mergeCell ref="B69:D69"/>
    <mergeCell ref="B68:D68"/>
    <mergeCell ref="B67:D67"/>
    <mergeCell ref="B66:D66"/>
    <mergeCell ref="B65:D65"/>
    <mergeCell ref="B15:D15"/>
    <mergeCell ref="B28:D28"/>
    <mergeCell ref="B27:D27"/>
    <mergeCell ref="B10:D10"/>
    <mergeCell ref="B1:G1"/>
    <mergeCell ref="B13:D13"/>
    <mergeCell ref="B14:D14"/>
    <mergeCell ref="B12:D12"/>
    <mergeCell ref="B11:D11"/>
    <mergeCell ref="B6:D6"/>
    <mergeCell ref="B7:D7"/>
    <mergeCell ref="B3:G3"/>
    <mergeCell ref="B4:D4"/>
    <mergeCell ref="D2:G2"/>
    <mergeCell ref="B5:D5"/>
    <mergeCell ref="B9:D9"/>
    <mergeCell ref="B29:D29"/>
    <mergeCell ref="B30:D30"/>
    <mergeCell ref="B17:D17"/>
    <mergeCell ref="B18:D18"/>
    <mergeCell ref="B19:D19"/>
    <mergeCell ref="B20:D20"/>
    <mergeCell ref="B21:D21"/>
    <mergeCell ref="B25:D25"/>
    <mergeCell ref="B23:D23"/>
    <mergeCell ref="B22:D22"/>
    <mergeCell ref="B16:D16"/>
    <mergeCell ref="B26:D26"/>
    <mergeCell ref="B24:D24"/>
    <mergeCell ref="B49:D49"/>
    <mergeCell ref="B50:D50"/>
    <mergeCell ref="B51:D51"/>
    <mergeCell ref="A83:D83"/>
    <mergeCell ref="B82:C82"/>
    <mergeCell ref="B52:D52"/>
    <mergeCell ref="B53:D53"/>
    <mergeCell ref="B54:D54"/>
    <mergeCell ref="B55:D55"/>
    <mergeCell ref="B78:G78"/>
    <mergeCell ref="B62:D62"/>
    <mergeCell ref="B60:D60"/>
    <mergeCell ref="B59:D59"/>
    <mergeCell ref="B58:D58"/>
    <mergeCell ref="B63:D63"/>
    <mergeCell ref="B64:D64"/>
    <mergeCell ref="B43:D43"/>
    <mergeCell ref="B45:D45"/>
    <mergeCell ref="B46:D46"/>
    <mergeCell ref="B47:D47"/>
    <mergeCell ref="B48:D48"/>
    <mergeCell ref="B44:D44"/>
    <mergeCell ref="B38:D38"/>
    <mergeCell ref="B39:D39"/>
    <mergeCell ref="B40:D40"/>
    <mergeCell ref="B41:D41"/>
    <mergeCell ref="B42:D42"/>
    <mergeCell ref="B31:D31"/>
    <mergeCell ref="B34:D34"/>
    <mergeCell ref="B35:D35"/>
    <mergeCell ref="B36:D36"/>
    <mergeCell ref="B37:D37"/>
    <mergeCell ref="B32:D32"/>
    <mergeCell ref="B33:D33"/>
    <mergeCell ref="I61:Z61"/>
    <mergeCell ref="B61:D61"/>
    <mergeCell ref="E82:F82"/>
    <mergeCell ref="A81:D81"/>
    <mergeCell ref="G81:G83"/>
    <mergeCell ref="E83:F83"/>
    <mergeCell ref="B80:C80"/>
    <mergeCell ref="E81:F81"/>
  </mergeCells>
  <phoneticPr fontId="18" type="noConversion"/>
  <printOptions horizontalCentered="1"/>
  <pageMargins left="0.19685039370078741" right="0.19685039370078741" top="0.19685039370078741" bottom="0.19685039370078741" header="0.19685039370078741" footer="0.19685039370078741"/>
  <pageSetup paperSize="9" scale="91"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J59"/>
  <sheetViews>
    <sheetView topLeftCell="A31" zoomScale="85" zoomScaleNormal="85" workbookViewId="0">
      <selection activeCell="F49" sqref="F49"/>
    </sheetView>
  </sheetViews>
  <sheetFormatPr defaultRowHeight="12.75" x14ac:dyDescent="0.2"/>
  <cols>
    <col min="1" max="1" width="5.140625" style="5" customWidth="1"/>
    <col min="2" max="2" width="7.42578125" style="5" customWidth="1"/>
    <col min="3" max="3" width="13.28515625" style="5" customWidth="1"/>
    <col min="4" max="4" width="114.42578125" style="5" customWidth="1"/>
    <col min="5" max="5" width="7.28515625" style="80" bestFit="1" customWidth="1"/>
    <col min="6" max="6" width="13.85546875" style="80" customWidth="1"/>
    <col min="7" max="7" width="15" style="5" customWidth="1"/>
    <col min="8" max="8" width="17" style="60" customWidth="1"/>
    <col min="9" max="16384" width="9.140625" style="5"/>
  </cols>
  <sheetData>
    <row r="1" spans="1:7" ht="12.75" customHeight="1" x14ac:dyDescent="0.2">
      <c r="A1" s="121"/>
      <c r="B1" s="121"/>
      <c r="C1" s="121"/>
      <c r="D1" s="121"/>
      <c r="E1" s="121"/>
      <c r="F1" s="121"/>
      <c r="G1" s="120" t="s">
        <v>175</v>
      </c>
    </row>
    <row r="2" spans="1:7" x14ac:dyDescent="0.2">
      <c r="A2" s="1"/>
      <c r="B2" s="1" t="s">
        <v>123</v>
      </c>
      <c r="C2" s="79"/>
      <c r="D2" s="164"/>
      <c r="E2" s="164"/>
      <c r="F2" s="164"/>
      <c r="G2" s="164"/>
    </row>
    <row r="3" spans="1:7" x14ac:dyDescent="0.2">
      <c r="A3" s="1"/>
      <c r="B3" s="1"/>
      <c r="C3" s="40"/>
      <c r="D3" s="81"/>
      <c r="E3" s="81"/>
      <c r="F3" s="81"/>
      <c r="G3" s="81"/>
    </row>
    <row r="4" spans="1:7" ht="36.75" customHeight="1" x14ac:dyDescent="0.2">
      <c r="A4" s="1"/>
      <c r="B4" s="193" t="s">
        <v>176</v>
      </c>
      <c r="C4" s="217"/>
      <c r="D4" s="217"/>
      <c r="E4" s="217"/>
      <c r="F4" s="217"/>
      <c r="G4" s="217"/>
    </row>
    <row r="5" spans="1:7" ht="31.5" customHeight="1" x14ac:dyDescent="0.2">
      <c r="A5" s="1"/>
      <c r="B5" s="193" t="s">
        <v>146</v>
      </c>
      <c r="C5" s="193"/>
      <c r="D5" s="193"/>
      <c r="E5" s="66" t="s">
        <v>177</v>
      </c>
      <c r="F5" s="66" t="s">
        <v>178</v>
      </c>
      <c r="G5" s="66" t="s">
        <v>179</v>
      </c>
    </row>
    <row r="6" spans="1:7" x14ac:dyDescent="0.2">
      <c r="A6" s="1"/>
      <c r="B6" s="218">
        <v>1</v>
      </c>
      <c r="C6" s="218"/>
      <c r="D6" s="219"/>
      <c r="E6" s="11">
        <v>2</v>
      </c>
      <c r="F6" s="11">
        <v>3</v>
      </c>
      <c r="G6" s="84">
        <v>4</v>
      </c>
    </row>
    <row r="7" spans="1:7" ht="30" customHeight="1" x14ac:dyDescent="0.2">
      <c r="A7" s="1"/>
      <c r="B7" s="175" t="s">
        <v>285</v>
      </c>
      <c r="C7" s="175"/>
      <c r="D7" s="175"/>
      <c r="E7" s="59" t="s">
        <v>5</v>
      </c>
      <c r="F7" s="71">
        <f>+F10+F12+F16</f>
        <v>0</v>
      </c>
      <c r="G7" s="71">
        <f>+G10+G12+G16</f>
        <v>0</v>
      </c>
    </row>
    <row r="8" spans="1:7" ht="15" customHeight="1" x14ac:dyDescent="0.2">
      <c r="A8" s="1"/>
      <c r="B8" s="175" t="s">
        <v>180</v>
      </c>
      <c r="C8" s="175"/>
      <c r="D8" s="175"/>
      <c r="E8" s="59" t="s">
        <v>100</v>
      </c>
      <c r="F8" s="71">
        <f>+'Пр 4'!H9</f>
        <v>0</v>
      </c>
      <c r="G8" s="71">
        <f>+'Пр 4'!I9</f>
        <v>0</v>
      </c>
    </row>
    <row r="9" spans="1:7" ht="13.5" customHeight="1" x14ac:dyDescent="0.2">
      <c r="A9" s="1"/>
      <c r="B9" s="171" t="s">
        <v>153</v>
      </c>
      <c r="C9" s="172"/>
      <c r="D9" s="173"/>
      <c r="E9" s="59"/>
      <c r="F9" s="68" t="s">
        <v>4</v>
      </c>
      <c r="G9" s="68" t="s">
        <v>4</v>
      </c>
    </row>
    <row r="10" spans="1:7" ht="15" customHeight="1" x14ac:dyDescent="0.2">
      <c r="A10" s="1"/>
      <c r="B10" s="171" t="s">
        <v>280</v>
      </c>
      <c r="C10" s="172"/>
      <c r="D10" s="173"/>
      <c r="E10" s="59" t="s">
        <v>107</v>
      </c>
      <c r="F10" s="71">
        <f>+F8-F11</f>
        <v>0</v>
      </c>
      <c r="G10" s="71">
        <f>+G8-G11</f>
        <v>0</v>
      </c>
    </row>
    <row r="11" spans="1:7" ht="15" customHeight="1" x14ac:dyDescent="0.2">
      <c r="A11" s="1"/>
      <c r="B11" s="171" t="s">
        <v>222</v>
      </c>
      <c r="C11" s="172"/>
      <c r="D11" s="173"/>
      <c r="E11" s="59" t="s">
        <v>108</v>
      </c>
      <c r="F11" s="71">
        <f>+'Пр 4'!J9</f>
        <v>0</v>
      </c>
      <c r="G11" s="71">
        <f>+'Пр 4'!K9</f>
        <v>0</v>
      </c>
    </row>
    <row r="12" spans="1:7" ht="31.5" customHeight="1" x14ac:dyDescent="0.2">
      <c r="A12" s="1"/>
      <c r="B12" s="175" t="s">
        <v>181</v>
      </c>
      <c r="C12" s="175"/>
      <c r="D12" s="175"/>
      <c r="E12" s="59" t="s">
        <v>101</v>
      </c>
      <c r="F12" s="71">
        <f>+F14+F15</f>
        <v>0</v>
      </c>
      <c r="G12" s="71">
        <f>+G14+G15</f>
        <v>0</v>
      </c>
    </row>
    <row r="13" spans="1:7" ht="12.75" customHeight="1" x14ac:dyDescent="0.2">
      <c r="A13" s="1"/>
      <c r="B13" s="171" t="s">
        <v>182</v>
      </c>
      <c r="C13" s="172"/>
      <c r="D13" s="173"/>
      <c r="E13" s="59"/>
      <c r="F13" s="68" t="s">
        <v>4</v>
      </c>
      <c r="G13" s="68" t="s">
        <v>4</v>
      </c>
    </row>
    <row r="14" spans="1:7" ht="17.25" customHeight="1" x14ac:dyDescent="0.2">
      <c r="A14" s="1"/>
      <c r="B14" s="171" t="s">
        <v>183</v>
      </c>
      <c r="C14" s="172"/>
      <c r="D14" s="173"/>
      <c r="E14" s="59" t="s">
        <v>223</v>
      </c>
      <c r="F14" s="64"/>
      <c r="G14" s="64"/>
    </row>
    <row r="15" spans="1:7" ht="21" customHeight="1" x14ac:dyDescent="0.2">
      <c r="A15" s="1"/>
      <c r="B15" s="171" t="s">
        <v>225</v>
      </c>
      <c r="C15" s="172"/>
      <c r="D15" s="173"/>
      <c r="E15" s="59" t="s">
        <v>224</v>
      </c>
      <c r="F15" s="64"/>
      <c r="G15" s="64"/>
    </row>
    <row r="16" spans="1:7" ht="21" customHeight="1" x14ac:dyDescent="0.2">
      <c r="A16" s="1"/>
      <c r="B16" s="168" t="s">
        <v>284</v>
      </c>
      <c r="C16" s="169"/>
      <c r="D16" s="170"/>
      <c r="E16" s="59" t="s">
        <v>281</v>
      </c>
      <c r="F16" s="71">
        <f>+F18+F19</f>
        <v>0</v>
      </c>
      <c r="G16" s="71">
        <f>+G18+G19</f>
        <v>0</v>
      </c>
    </row>
    <row r="17" spans="1:10" ht="15.75" customHeight="1" x14ac:dyDescent="0.2">
      <c r="A17" s="1"/>
      <c r="B17" s="168" t="s">
        <v>182</v>
      </c>
      <c r="C17" s="169"/>
      <c r="D17" s="170"/>
      <c r="E17" s="59"/>
      <c r="F17" s="68" t="s">
        <v>4</v>
      </c>
      <c r="G17" s="68" t="s">
        <v>4</v>
      </c>
    </row>
    <row r="18" spans="1:10" ht="30.75" customHeight="1" x14ac:dyDescent="0.2">
      <c r="A18" s="1"/>
      <c r="B18" s="168" t="s">
        <v>306</v>
      </c>
      <c r="C18" s="169"/>
      <c r="D18" s="170"/>
      <c r="E18" s="59" t="s">
        <v>282</v>
      </c>
      <c r="F18" s="64"/>
      <c r="G18" s="64"/>
    </row>
    <row r="19" spans="1:10" ht="21" customHeight="1" x14ac:dyDescent="0.2">
      <c r="A19" s="1"/>
      <c r="B19" s="168" t="s">
        <v>286</v>
      </c>
      <c r="C19" s="169"/>
      <c r="D19" s="170"/>
      <c r="E19" s="59" t="s">
        <v>283</v>
      </c>
      <c r="F19" s="64"/>
      <c r="G19" s="64"/>
    </row>
    <row r="20" spans="1:10" s="60" customFormat="1" ht="23.25" customHeight="1" x14ac:dyDescent="0.2">
      <c r="A20" s="1"/>
      <c r="B20" s="211" t="s">
        <v>226</v>
      </c>
      <c r="C20" s="212"/>
      <c r="D20" s="213"/>
      <c r="E20" s="59" t="s">
        <v>10</v>
      </c>
      <c r="F20" s="68" t="s">
        <v>4</v>
      </c>
      <c r="G20" s="134">
        <f>+IF(G7&gt;=G26,G7-G26,"Ошибка")</f>
        <v>0</v>
      </c>
      <c r="I20" s="61"/>
      <c r="J20" s="133"/>
    </row>
    <row r="21" spans="1:10" s="60" customFormat="1" ht="17.100000000000001" customHeight="1" x14ac:dyDescent="0.2">
      <c r="A21" s="1"/>
      <c r="B21" s="171" t="s">
        <v>153</v>
      </c>
      <c r="C21" s="172"/>
      <c r="D21" s="173"/>
      <c r="E21" s="67"/>
      <c r="F21" s="69" t="s">
        <v>4</v>
      </c>
      <c r="G21" s="69" t="s">
        <v>4</v>
      </c>
    </row>
    <row r="22" spans="1:10" s="60" customFormat="1" ht="17.100000000000001" customHeight="1" x14ac:dyDescent="0.2">
      <c r="A22" s="1"/>
      <c r="B22" s="210" t="s">
        <v>314</v>
      </c>
      <c r="C22" s="210"/>
      <c r="D22" s="210"/>
      <c r="E22" s="59" t="s">
        <v>51</v>
      </c>
      <c r="F22" s="68" t="s">
        <v>4</v>
      </c>
      <c r="G22" s="71">
        <f>+G20*'Пр 7'!F15/100</f>
        <v>0</v>
      </c>
    </row>
    <row r="23" spans="1:10" s="60" customFormat="1" ht="17.100000000000001" customHeight="1" x14ac:dyDescent="0.2">
      <c r="A23" s="1"/>
      <c r="B23" s="216" t="s">
        <v>315</v>
      </c>
      <c r="C23" s="216"/>
      <c r="D23" s="216"/>
      <c r="E23" s="59" t="s">
        <v>52</v>
      </c>
      <c r="F23" s="68" t="s">
        <v>4</v>
      </c>
      <c r="G23" s="71">
        <f>+G20*'Пр 7'!F16/100</f>
        <v>0</v>
      </c>
    </row>
    <row r="24" spans="1:10" s="60" customFormat="1" ht="30" customHeight="1" x14ac:dyDescent="0.2">
      <c r="A24" s="1"/>
      <c r="B24" s="210" t="s">
        <v>316</v>
      </c>
      <c r="C24" s="210"/>
      <c r="D24" s="210"/>
      <c r="E24" s="59" t="s">
        <v>53</v>
      </c>
      <c r="F24" s="68" t="s">
        <v>4</v>
      </c>
      <c r="G24" s="71">
        <f>+G20*'Пр 7'!F17/100</f>
        <v>0</v>
      </c>
    </row>
    <row r="25" spans="1:10" s="60" customFormat="1" ht="17.100000000000001" customHeight="1" x14ac:dyDescent="0.2">
      <c r="A25" s="1"/>
      <c r="B25" s="210" t="s">
        <v>317</v>
      </c>
      <c r="C25" s="210"/>
      <c r="D25" s="210"/>
      <c r="E25" s="59" t="s">
        <v>54</v>
      </c>
      <c r="F25" s="68" t="s">
        <v>4</v>
      </c>
      <c r="G25" s="71">
        <f>+G20*'Пр 7'!F18/100</f>
        <v>0</v>
      </c>
    </row>
    <row r="26" spans="1:10" s="60" customFormat="1" ht="29.25" customHeight="1" x14ac:dyDescent="0.2">
      <c r="A26" s="1"/>
      <c r="B26" s="175" t="s">
        <v>242</v>
      </c>
      <c r="C26" s="175"/>
      <c r="D26" s="175"/>
      <c r="E26" s="59" t="s">
        <v>11</v>
      </c>
      <c r="F26" s="68" t="s">
        <v>4</v>
      </c>
      <c r="G26" s="71">
        <f>+G28+G29+G30+G31</f>
        <v>0</v>
      </c>
    </row>
    <row r="27" spans="1:10" s="60" customFormat="1" ht="17.100000000000001" customHeight="1" x14ac:dyDescent="0.2">
      <c r="A27" s="1"/>
      <c r="B27" s="171" t="s">
        <v>153</v>
      </c>
      <c r="C27" s="172"/>
      <c r="D27" s="173"/>
      <c r="E27" s="59" t="s">
        <v>22</v>
      </c>
      <c r="F27" s="68" t="s">
        <v>4</v>
      </c>
      <c r="G27" s="68" t="s">
        <v>4</v>
      </c>
    </row>
    <row r="28" spans="1:10" s="60" customFormat="1" ht="17.100000000000001" customHeight="1" x14ac:dyDescent="0.2">
      <c r="A28" s="1"/>
      <c r="B28" s="210" t="s">
        <v>264</v>
      </c>
      <c r="C28" s="210"/>
      <c r="D28" s="210"/>
      <c r="E28" s="59" t="s">
        <v>12</v>
      </c>
      <c r="F28" s="68" t="s">
        <v>4</v>
      </c>
      <c r="G28" s="64"/>
    </row>
    <row r="29" spans="1:10" s="60" customFormat="1" ht="17.100000000000001" customHeight="1" x14ac:dyDescent="0.2">
      <c r="A29" s="1"/>
      <c r="B29" s="211" t="s">
        <v>265</v>
      </c>
      <c r="C29" s="212"/>
      <c r="D29" s="213"/>
      <c r="E29" s="59" t="s">
        <v>13</v>
      </c>
      <c r="F29" s="68" t="s">
        <v>4</v>
      </c>
      <c r="G29" s="64"/>
    </row>
    <row r="30" spans="1:10" s="60" customFormat="1" ht="27" customHeight="1" x14ac:dyDescent="0.2">
      <c r="A30" s="1"/>
      <c r="B30" s="211" t="s">
        <v>266</v>
      </c>
      <c r="C30" s="212"/>
      <c r="D30" s="213"/>
      <c r="E30" s="59" t="s">
        <v>14</v>
      </c>
      <c r="F30" s="68" t="s">
        <v>4</v>
      </c>
      <c r="G30" s="64"/>
    </row>
    <row r="31" spans="1:10" s="60" customFormat="1" ht="17.100000000000001" customHeight="1" x14ac:dyDescent="0.2">
      <c r="A31" s="1"/>
      <c r="B31" s="211" t="s">
        <v>267</v>
      </c>
      <c r="C31" s="212"/>
      <c r="D31" s="213"/>
      <c r="E31" s="59" t="s">
        <v>15</v>
      </c>
      <c r="F31" s="68" t="s">
        <v>4</v>
      </c>
      <c r="G31" s="64"/>
    </row>
    <row r="32" spans="1:10" s="60" customFormat="1" ht="28.5" customHeight="1" x14ac:dyDescent="0.2">
      <c r="A32" s="1"/>
      <c r="B32" s="211" t="s">
        <v>296</v>
      </c>
      <c r="C32" s="212"/>
      <c r="D32" s="213"/>
      <c r="E32" s="59" t="s">
        <v>16</v>
      </c>
      <c r="F32" s="68" t="s">
        <v>4</v>
      </c>
      <c r="G32" s="71">
        <f>G34+G35+G37+G53-G40</f>
        <v>0</v>
      </c>
    </row>
    <row r="33" spans="1:7" s="60" customFormat="1" ht="17.100000000000001" customHeight="1" x14ac:dyDescent="0.2">
      <c r="A33" s="1"/>
      <c r="B33" s="171" t="s">
        <v>153</v>
      </c>
      <c r="C33" s="172"/>
      <c r="D33" s="173"/>
      <c r="E33" s="59"/>
      <c r="F33" s="70" t="s">
        <v>4</v>
      </c>
      <c r="G33" s="63" t="s">
        <v>4</v>
      </c>
    </row>
    <row r="34" spans="1:7" s="60" customFormat="1" ht="17.100000000000001" customHeight="1" x14ac:dyDescent="0.2">
      <c r="A34" s="1"/>
      <c r="B34" s="211" t="s">
        <v>268</v>
      </c>
      <c r="C34" s="212"/>
      <c r="D34" s="213"/>
      <c r="E34" s="59" t="s">
        <v>17</v>
      </c>
      <c r="F34" s="68" t="s">
        <v>4</v>
      </c>
      <c r="G34" s="71">
        <f>+G22+G28</f>
        <v>0</v>
      </c>
    </row>
    <row r="35" spans="1:7" s="60" customFormat="1" ht="30.75" customHeight="1" x14ac:dyDescent="0.2">
      <c r="A35" s="1"/>
      <c r="B35" s="211" t="s">
        <v>269</v>
      </c>
      <c r="C35" s="212"/>
      <c r="D35" s="213"/>
      <c r="E35" s="59" t="s">
        <v>18</v>
      </c>
      <c r="F35" s="68" t="s">
        <v>4</v>
      </c>
      <c r="G35" s="71">
        <f>+G30+G24</f>
        <v>0</v>
      </c>
    </row>
    <row r="36" spans="1:7" s="60" customFormat="1" ht="17.100000000000001" customHeight="1" x14ac:dyDescent="0.2">
      <c r="A36" s="1"/>
      <c r="B36" s="211" t="s">
        <v>270</v>
      </c>
      <c r="C36" s="212"/>
      <c r="D36" s="213"/>
      <c r="E36" s="59" t="s">
        <v>19</v>
      </c>
      <c r="F36" s="68" t="s">
        <v>4</v>
      </c>
      <c r="G36" s="71">
        <f>+G31+G25</f>
        <v>0</v>
      </c>
    </row>
    <row r="37" spans="1:7" s="60" customFormat="1" ht="17.100000000000001" customHeight="1" x14ac:dyDescent="0.2">
      <c r="A37" s="1"/>
      <c r="B37" s="211" t="s">
        <v>320</v>
      </c>
      <c r="C37" s="212"/>
      <c r="D37" s="213"/>
      <c r="E37" s="59" t="s">
        <v>117</v>
      </c>
      <c r="F37" s="68" t="s">
        <v>4</v>
      </c>
      <c r="G37" s="71">
        <f>IF(G36&gt;0,G36*'Пр 7'!F13/100,0)</f>
        <v>0</v>
      </c>
    </row>
    <row r="38" spans="1:7" s="60" customFormat="1" ht="17.100000000000001" customHeight="1" x14ac:dyDescent="0.2">
      <c r="A38" s="1"/>
      <c r="B38" s="211" t="s">
        <v>188</v>
      </c>
      <c r="C38" s="212"/>
      <c r="D38" s="213"/>
      <c r="E38" s="59" t="s">
        <v>118</v>
      </c>
      <c r="F38" s="68" t="s">
        <v>4</v>
      </c>
      <c r="G38" s="71">
        <f>G36-G37</f>
        <v>0</v>
      </c>
    </row>
    <row r="39" spans="1:7" s="60" customFormat="1" ht="17.100000000000001" customHeight="1" x14ac:dyDescent="0.2">
      <c r="A39" s="1"/>
      <c r="B39" s="211" t="s">
        <v>227</v>
      </c>
      <c r="C39" s="212"/>
      <c r="D39" s="213"/>
      <c r="E39" s="59" t="s">
        <v>20</v>
      </c>
      <c r="F39" s="68" t="s">
        <v>4</v>
      </c>
      <c r="G39" s="71">
        <f>+G23+G29+G38</f>
        <v>0</v>
      </c>
    </row>
    <row r="40" spans="1:7" s="60" customFormat="1" ht="17.100000000000001" customHeight="1" x14ac:dyDescent="0.2">
      <c r="A40" s="1"/>
      <c r="B40" s="211" t="s">
        <v>287</v>
      </c>
      <c r="C40" s="212"/>
      <c r="D40" s="213"/>
      <c r="E40" s="59" t="s">
        <v>21</v>
      </c>
      <c r="F40" s="71">
        <f>SUM(F42:F48)</f>
        <v>0</v>
      </c>
      <c r="G40" s="71">
        <f>SUM(G42:G48)</f>
        <v>0</v>
      </c>
    </row>
    <row r="41" spans="1:7" s="60" customFormat="1" ht="17.100000000000001" customHeight="1" x14ac:dyDescent="0.2">
      <c r="A41" s="1"/>
      <c r="B41" s="211" t="s">
        <v>153</v>
      </c>
      <c r="C41" s="212"/>
      <c r="D41" s="213"/>
      <c r="E41" s="59"/>
      <c r="F41" s="70" t="s">
        <v>4</v>
      </c>
      <c r="G41" s="63" t="s">
        <v>4</v>
      </c>
    </row>
    <row r="42" spans="1:7" s="60" customFormat="1" ht="17.100000000000001" customHeight="1" x14ac:dyDescent="0.2">
      <c r="A42" s="1"/>
      <c r="B42" s="215" t="s">
        <v>297</v>
      </c>
      <c r="C42" s="215"/>
      <c r="D42" s="215"/>
      <c r="E42" s="59" t="s">
        <v>288</v>
      </c>
      <c r="F42" s="78"/>
      <c r="G42" s="78"/>
    </row>
    <row r="43" spans="1:7" s="60" customFormat="1" ht="27.75" customHeight="1" x14ac:dyDescent="0.2">
      <c r="A43" s="1"/>
      <c r="B43" s="207" t="s">
        <v>184</v>
      </c>
      <c r="C43" s="208"/>
      <c r="D43" s="209"/>
      <c r="E43" s="59" t="s">
        <v>289</v>
      </c>
      <c r="F43" s="78"/>
      <c r="G43" s="78"/>
    </row>
    <row r="44" spans="1:7" s="60" customFormat="1" ht="17.100000000000001" customHeight="1" x14ac:dyDescent="0.2">
      <c r="A44" s="1"/>
      <c r="B44" s="207" t="s">
        <v>185</v>
      </c>
      <c r="C44" s="208"/>
      <c r="D44" s="209"/>
      <c r="E44" s="59" t="s">
        <v>290</v>
      </c>
      <c r="F44" s="78"/>
      <c r="G44" s="78"/>
    </row>
    <row r="45" spans="1:7" s="60" customFormat="1" ht="17.100000000000001" customHeight="1" x14ac:dyDescent="0.2">
      <c r="A45" s="1"/>
      <c r="B45" s="207" t="s">
        <v>186</v>
      </c>
      <c r="C45" s="208"/>
      <c r="D45" s="209"/>
      <c r="E45" s="59" t="s">
        <v>291</v>
      </c>
      <c r="F45" s="78"/>
      <c r="G45" s="78"/>
    </row>
    <row r="46" spans="1:7" s="60" customFormat="1" ht="27" customHeight="1" x14ac:dyDescent="0.2">
      <c r="A46" s="1"/>
      <c r="B46" s="207" t="s">
        <v>187</v>
      </c>
      <c r="C46" s="208"/>
      <c r="D46" s="209"/>
      <c r="E46" s="59" t="s">
        <v>292</v>
      </c>
      <c r="F46" s="78"/>
      <c r="G46" s="78"/>
    </row>
    <row r="47" spans="1:7" s="60" customFormat="1" ht="27" customHeight="1" x14ac:dyDescent="0.2">
      <c r="A47" s="1"/>
      <c r="B47" s="207" t="s">
        <v>243</v>
      </c>
      <c r="C47" s="208"/>
      <c r="D47" s="209"/>
      <c r="E47" s="59" t="s">
        <v>293</v>
      </c>
      <c r="F47" s="78"/>
      <c r="G47" s="78"/>
    </row>
    <row r="48" spans="1:7" s="60" customFormat="1" ht="17.100000000000001" customHeight="1" x14ac:dyDescent="0.2">
      <c r="A48" s="1"/>
      <c r="B48" s="207" t="s">
        <v>244</v>
      </c>
      <c r="C48" s="208"/>
      <c r="D48" s="209"/>
      <c r="E48" s="59" t="s">
        <v>294</v>
      </c>
      <c r="F48" s="78"/>
      <c r="G48" s="78"/>
    </row>
    <row r="49" spans="1:8" ht="30.75" customHeight="1" x14ac:dyDescent="0.2">
      <c r="B49" s="171" t="s">
        <v>189</v>
      </c>
      <c r="C49" s="172"/>
      <c r="D49" s="173"/>
      <c r="E49" s="59" t="s">
        <v>119</v>
      </c>
      <c r="F49" s="78"/>
      <c r="G49" s="68" t="s">
        <v>4</v>
      </c>
      <c r="H49" s="5"/>
    </row>
    <row r="50" spans="1:8" ht="29.25" customHeight="1" x14ac:dyDescent="0.2">
      <c r="B50" s="171" t="s">
        <v>190</v>
      </c>
      <c r="C50" s="172"/>
      <c r="D50" s="173"/>
      <c r="E50" s="59" t="s">
        <v>122</v>
      </c>
      <c r="F50" s="78"/>
      <c r="G50" s="68" t="s">
        <v>4</v>
      </c>
      <c r="H50" s="5"/>
    </row>
    <row r="51" spans="1:8" ht="28.5" customHeight="1" x14ac:dyDescent="0.2">
      <c r="B51" s="175" t="s">
        <v>298</v>
      </c>
      <c r="C51" s="175"/>
      <c r="D51" s="175"/>
      <c r="E51" s="59" t="s">
        <v>121</v>
      </c>
      <c r="F51" s="77">
        <f>IF(F49&gt;0,F50/F49*100,0)</f>
        <v>0</v>
      </c>
      <c r="G51" s="68" t="s">
        <v>4</v>
      </c>
      <c r="H51" s="5"/>
    </row>
    <row r="52" spans="1:8" ht="28.5" customHeight="1" x14ac:dyDescent="0.2">
      <c r="B52" s="175" t="s">
        <v>191</v>
      </c>
      <c r="C52" s="175"/>
      <c r="D52" s="175"/>
      <c r="E52" s="59" t="s">
        <v>120</v>
      </c>
      <c r="F52" s="68" t="s">
        <v>4</v>
      </c>
      <c r="G52" s="64"/>
      <c r="H52" s="5"/>
    </row>
    <row r="53" spans="1:8" ht="28.5" customHeight="1" x14ac:dyDescent="0.2">
      <c r="B53" s="175" t="s">
        <v>299</v>
      </c>
      <c r="C53" s="175"/>
      <c r="D53" s="175"/>
      <c r="E53" s="59" t="s">
        <v>295</v>
      </c>
      <c r="F53" s="68" t="s">
        <v>4</v>
      </c>
      <c r="G53" s="71">
        <f>+IF(F51&lt;=100,F51*G52/100,"ошибка")</f>
        <v>0</v>
      </c>
      <c r="H53" s="5"/>
    </row>
    <row r="54" spans="1:8" s="60" customFormat="1" ht="88.5" customHeight="1" x14ac:dyDescent="0.2">
      <c r="A54" s="1"/>
      <c r="B54" s="214" t="s">
        <v>313</v>
      </c>
      <c r="C54" s="214"/>
      <c r="D54" s="214"/>
      <c r="E54" s="214"/>
      <c r="F54" s="214"/>
      <c r="G54" s="214"/>
    </row>
    <row r="55" spans="1:8" s="60" customFormat="1" ht="16.5" customHeight="1" x14ac:dyDescent="0.2">
      <c r="A55" s="1"/>
      <c r="B55" s="104"/>
      <c r="C55" s="104"/>
      <c r="D55" s="104"/>
      <c r="E55" s="104"/>
      <c r="F55" s="104"/>
      <c r="G55" s="104"/>
    </row>
    <row r="56" spans="1:8" s="60" customFormat="1" x14ac:dyDescent="0.2">
      <c r="A56" s="5"/>
      <c r="B56" s="157" t="s">
        <v>140</v>
      </c>
      <c r="C56" s="157"/>
      <c r="D56" s="2">
        <f>+'Пр 2'!D80</f>
        <v>0</v>
      </c>
      <c r="E56" s="158"/>
      <c r="F56" s="158"/>
      <c r="G56" s="158"/>
    </row>
    <row r="57" spans="1:8" s="60" customFormat="1" x14ac:dyDescent="0.2">
      <c r="A57" s="1"/>
      <c r="B57" s="1"/>
      <c r="C57" s="1"/>
      <c r="D57" s="1"/>
      <c r="E57" s="183" t="s">
        <v>144</v>
      </c>
      <c r="F57" s="183"/>
      <c r="G57" s="183"/>
    </row>
    <row r="58" spans="1:8" s="60" customFormat="1" x14ac:dyDescent="0.2">
      <c r="A58" s="5"/>
      <c r="B58" s="157" t="s">
        <v>309</v>
      </c>
      <c r="C58" s="157"/>
      <c r="D58" s="2">
        <f>+'Пр 2'!D82</f>
        <v>0</v>
      </c>
      <c r="E58" s="158"/>
      <c r="F58" s="158"/>
      <c r="G58" s="158"/>
    </row>
    <row r="59" spans="1:8" s="60" customFormat="1" x14ac:dyDescent="0.2">
      <c r="A59" s="1"/>
      <c r="B59" s="1"/>
      <c r="C59" s="1"/>
      <c r="D59" s="1"/>
      <c r="E59" s="183" t="s">
        <v>144</v>
      </c>
      <c r="F59" s="183"/>
      <c r="G59" s="183"/>
    </row>
  </sheetData>
  <mergeCells count="58">
    <mergeCell ref="B12:D12"/>
    <mergeCell ref="B14:D14"/>
    <mergeCell ref="B15:D15"/>
    <mergeCell ref="B13:D13"/>
    <mergeCell ref="D2:G2"/>
    <mergeCell ref="B4:G4"/>
    <mergeCell ref="B5:D5"/>
    <mergeCell ref="B11:D11"/>
    <mergeCell ref="B6:D6"/>
    <mergeCell ref="B7:D7"/>
    <mergeCell ref="B8:D8"/>
    <mergeCell ref="B9:D9"/>
    <mergeCell ref="B10:D10"/>
    <mergeCell ref="B21:D21"/>
    <mergeCell ref="B25:D25"/>
    <mergeCell ref="B22:D22"/>
    <mergeCell ref="B23:D23"/>
    <mergeCell ref="B24:D24"/>
    <mergeCell ref="E59:G59"/>
    <mergeCell ref="B39:D39"/>
    <mergeCell ref="B54:G54"/>
    <mergeCell ref="B56:C56"/>
    <mergeCell ref="E56:G56"/>
    <mergeCell ref="E57:G57"/>
    <mergeCell ref="B53:D53"/>
    <mergeCell ref="B52:D52"/>
    <mergeCell ref="B50:D50"/>
    <mergeCell ref="B51:D51"/>
    <mergeCell ref="B49:D49"/>
    <mergeCell ref="B58:C58"/>
    <mergeCell ref="E58:G58"/>
    <mergeCell ref="B41:D41"/>
    <mergeCell ref="B42:D42"/>
    <mergeCell ref="B43:D43"/>
    <mergeCell ref="B48:D48"/>
    <mergeCell ref="B18:D18"/>
    <mergeCell ref="B19:D19"/>
    <mergeCell ref="B16:D16"/>
    <mergeCell ref="B17:D17"/>
    <mergeCell ref="B40:D40"/>
    <mergeCell ref="B34:D34"/>
    <mergeCell ref="B35:D35"/>
    <mergeCell ref="B36:D36"/>
    <mergeCell ref="B37:D37"/>
    <mergeCell ref="B38:D38"/>
    <mergeCell ref="B26:D26"/>
    <mergeCell ref="B33:D33"/>
    <mergeCell ref="B20:D20"/>
    <mergeCell ref="B32:D32"/>
    <mergeCell ref="B27:D27"/>
    <mergeCell ref="B44:D44"/>
    <mergeCell ref="B45:D45"/>
    <mergeCell ref="B46:D46"/>
    <mergeCell ref="B47:D47"/>
    <mergeCell ref="B28:D28"/>
    <mergeCell ref="B29:D29"/>
    <mergeCell ref="B30:D30"/>
    <mergeCell ref="B31:D31"/>
  </mergeCells>
  <printOptions horizontalCentered="1"/>
  <pageMargins left="0.19685039370078741" right="0.19685039370078741" top="0.19685039370078741" bottom="0.19685039370078741" header="0.19685039370078741" footer="0.19685039370078741"/>
  <pageSetup paperSize="9" scale="91"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17"/>
  <sheetViews>
    <sheetView workbookViewId="0">
      <selection activeCell="H17" sqref="H17"/>
    </sheetView>
  </sheetViews>
  <sheetFormatPr defaultRowHeight="15" x14ac:dyDescent="0.25"/>
  <cols>
    <col min="1" max="1" width="3.140625" customWidth="1"/>
    <col min="2" max="2" width="6.140625" customWidth="1"/>
    <col min="3" max="3" width="14.5703125" customWidth="1"/>
    <col min="4" max="4" width="8.85546875" customWidth="1"/>
    <col min="5" max="7" width="14.5703125" customWidth="1"/>
    <col min="8" max="8" width="17.5703125" customWidth="1"/>
    <col min="9" max="9" width="14.5703125" customWidth="1"/>
    <col min="10" max="10" width="17.28515625" customWidth="1"/>
    <col min="11" max="11" width="14.5703125" customWidth="1"/>
  </cols>
  <sheetData>
    <row r="1" spans="1:11" x14ac:dyDescent="0.25">
      <c r="A1" s="101" t="s">
        <v>110</v>
      </c>
      <c r="B1" s="227" t="s">
        <v>192</v>
      </c>
      <c r="C1" s="227"/>
      <c r="D1" s="227"/>
      <c r="E1" s="227"/>
      <c r="F1" s="227"/>
      <c r="G1" s="227"/>
      <c r="H1" s="227"/>
      <c r="I1" s="227"/>
      <c r="J1" s="227"/>
      <c r="K1" s="227"/>
    </row>
    <row r="2" spans="1:11" x14ac:dyDescent="0.25">
      <c r="A2" s="85"/>
      <c r="B2" s="102" t="s">
        <v>123</v>
      </c>
      <c r="C2" s="88"/>
      <c r="D2" s="228"/>
      <c r="E2" s="228"/>
      <c r="F2" s="228"/>
      <c r="G2" s="228"/>
      <c r="H2" s="228"/>
      <c r="I2" s="228"/>
      <c r="J2" s="228"/>
      <c r="K2" s="228"/>
    </row>
    <row r="3" spans="1:11" ht="44.25" customHeight="1" x14ac:dyDescent="0.25">
      <c r="A3" s="85"/>
      <c r="B3" s="229" t="s">
        <v>303</v>
      </c>
      <c r="C3" s="229"/>
      <c r="D3" s="229"/>
      <c r="E3" s="229"/>
      <c r="F3" s="229"/>
      <c r="G3" s="229"/>
      <c r="H3" s="229"/>
      <c r="I3" s="229"/>
      <c r="J3" s="229"/>
      <c r="K3" s="229"/>
    </row>
    <row r="4" spans="1:11" ht="46.5" customHeight="1" x14ac:dyDescent="0.25">
      <c r="A4" s="85"/>
      <c r="B4" s="230" t="s">
        <v>109</v>
      </c>
      <c r="C4" s="230" t="s">
        <v>193</v>
      </c>
      <c r="D4" s="230"/>
      <c r="E4" s="231" t="s">
        <v>304</v>
      </c>
      <c r="F4" s="230" t="s">
        <v>194</v>
      </c>
      <c r="G4" s="233" t="s">
        <v>195</v>
      </c>
      <c r="H4" s="230" t="s">
        <v>305</v>
      </c>
      <c r="I4" s="235" t="s">
        <v>196</v>
      </c>
      <c r="J4" s="230" t="s">
        <v>197</v>
      </c>
      <c r="K4" s="230"/>
    </row>
    <row r="5" spans="1:11" ht="20.25" customHeight="1" x14ac:dyDescent="0.25">
      <c r="A5" s="85"/>
      <c r="B5" s="230"/>
      <c r="C5" s="230"/>
      <c r="D5" s="230"/>
      <c r="E5" s="231"/>
      <c r="F5" s="232"/>
      <c r="G5" s="234"/>
      <c r="H5" s="230"/>
      <c r="I5" s="236"/>
      <c r="J5" s="91" t="s">
        <v>198</v>
      </c>
      <c r="K5" s="91" t="s">
        <v>179</v>
      </c>
    </row>
    <row r="6" spans="1:11" x14ac:dyDescent="0.25">
      <c r="A6" s="85"/>
      <c r="B6" s="103">
        <v>1</v>
      </c>
      <c r="C6" s="222">
        <v>2</v>
      </c>
      <c r="D6" s="222"/>
      <c r="E6" s="103">
        <v>3</v>
      </c>
      <c r="F6" s="103">
        <v>4</v>
      </c>
      <c r="G6" s="103">
        <v>5</v>
      </c>
      <c r="H6" s="103">
        <v>6</v>
      </c>
      <c r="I6" s="103">
        <v>7</v>
      </c>
      <c r="J6" s="103">
        <v>8</v>
      </c>
      <c r="K6" s="103">
        <v>9</v>
      </c>
    </row>
    <row r="7" spans="1:11" ht="23.25" customHeight="1" x14ac:dyDescent="0.25">
      <c r="A7" s="85"/>
      <c r="B7" s="223" t="s">
        <v>228</v>
      </c>
      <c r="C7" s="224"/>
      <c r="D7" s="224"/>
      <c r="E7" s="224"/>
      <c r="F7" s="224"/>
      <c r="G7" s="225"/>
      <c r="H7" s="114"/>
      <c r="I7" s="114"/>
      <c r="J7" s="114"/>
      <c r="K7" s="114"/>
    </row>
    <row r="8" spans="1:11" ht="19.5" customHeight="1" x14ac:dyDescent="0.25">
      <c r="A8" s="85"/>
      <c r="B8" s="223" t="s">
        <v>199</v>
      </c>
      <c r="C8" s="224"/>
      <c r="D8" s="225"/>
      <c r="E8" s="113" t="s">
        <v>3</v>
      </c>
      <c r="F8" s="113" t="s">
        <v>3</v>
      </c>
      <c r="G8" s="113" t="s">
        <v>3</v>
      </c>
      <c r="H8" s="93"/>
      <c r="I8" s="93"/>
      <c r="J8" s="93"/>
      <c r="K8" s="93"/>
    </row>
    <row r="9" spans="1:11" ht="21.75" customHeight="1" x14ac:dyDescent="0.25">
      <c r="A9" s="85"/>
      <c r="B9" s="223" t="s">
        <v>229</v>
      </c>
      <c r="C9" s="224"/>
      <c r="D9" s="224"/>
      <c r="E9" s="224"/>
      <c r="F9" s="224"/>
      <c r="G9" s="225"/>
      <c r="H9" s="114">
        <f>+H8+H7</f>
        <v>0</v>
      </c>
      <c r="I9" s="114">
        <f t="shared" ref="I9:K9" si="0">+I8+I7</f>
        <v>0</v>
      </c>
      <c r="J9" s="114">
        <f t="shared" si="0"/>
        <v>0</v>
      </c>
      <c r="K9" s="114">
        <f t="shared" si="0"/>
        <v>0</v>
      </c>
    </row>
    <row r="11" spans="1:11" s="106" customFormat="1" ht="138" customHeight="1" x14ac:dyDescent="0.25">
      <c r="B11" s="214" t="s">
        <v>323</v>
      </c>
      <c r="C11" s="214"/>
      <c r="D11" s="214"/>
      <c r="E11" s="214"/>
      <c r="F11" s="214"/>
      <c r="G11" s="214"/>
      <c r="H11" s="214"/>
      <c r="I11" s="214"/>
      <c r="J11" s="214"/>
      <c r="K11" s="214"/>
    </row>
    <row r="12" spans="1:11" s="106" customFormat="1" ht="13.5" customHeight="1" x14ac:dyDescent="0.25">
      <c r="B12" s="107"/>
      <c r="C12" s="107"/>
      <c r="D12" s="107"/>
      <c r="F12" s="107"/>
      <c r="G12" s="107"/>
      <c r="H12" s="107"/>
      <c r="I12" s="107"/>
      <c r="J12" s="107"/>
      <c r="K12" s="107"/>
    </row>
    <row r="13" spans="1:11" x14ac:dyDescent="0.25">
      <c r="B13" s="96" t="s">
        <v>140</v>
      </c>
      <c r="C13" s="109"/>
      <c r="F13" s="226">
        <f>+Расчет!D13</f>
        <v>0</v>
      </c>
      <c r="G13" s="226"/>
      <c r="H13" s="226"/>
      <c r="I13" s="226"/>
    </row>
    <row r="14" spans="1:11" x14ac:dyDescent="0.25">
      <c r="B14" s="99"/>
      <c r="C14" s="108"/>
      <c r="E14" s="100" t="s">
        <v>144</v>
      </c>
      <c r="F14" s="220" t="s">
        <v>200</v>
      </c>
      <c r="G14" s="220"/>
      <c r="H14" s="220"/>
      <c r="I14" s="220"/>
    </row>
    <row r="15" spans="1:11" x14ac:dyDescent="0.25">
      <c r="B15" s="221" t="s">
        <v>309</v>
      </c>
      <c r="C15" s="221"/>
      <c r="F15" s="226">
        <f>+'Пр 3'!D58</f>
        <v>0</v>
      </c>
      <c r="G15" s="226"/>
      <c r="H15" s="226"/>
      <c r="I15" s="226"/>
    </row>
    <row r="16" spans="1:11" x14ac:dyDescent="0.25">
      <c r="B16" s="99"/>
      <c r="C16" s="108"/>
      <c r="E16" s="100" t="s">
        <v>144</v>
      </c>
      <c r="F16" s="220" t="s">
        <v>200</v>
      </c>
      <c r="G16" s="220"/>
      <c r="H16" s="220"/>
      <c r="I16" s="220"/>
    </row>
    <row r="17" spans="2:7" x14ac:dyDescent="0.25">
      <c r="B17" s="99"/>
      <c r="C17" s="99"/>
      <c r="D17" s="99"/>
      <c r="F17" s="99"/>
      <c r="G17" s="99"/>
    </row>
  </sheetData>
  <mergeCells count="21">
    <mergeCell ref="B1:K1"/>
    <mergeCell ref="D2:K2"/>
    <mergeCell ref="B3:K3"/>
    <mergeCell ref="B4:B5"/>
    <mergeCell ref="C4:D5"/>
    <mergeCell ref="E4:E5"/>
    <mergeCell ref="F4:F5"/>
    <mergeCell ref="G4:G5"/>
    <mergeCell ref="H4:H5"/>
    <mergeCell ref="I4:I5"/>
    <mergeCell ref="J4:K4"/>
    <mergeCell ref="F16:I16"/>
    <mergeCell ref="B15:C15"/>
    <mergeCell ref="C6:D6"/>
    <mergeCell ref="B8:D8"/>
    <mergeCell ref="F15:I15"/>
    <mergeCell ref="B9:G9"/>
    <mergeCell ref="B11:K11"/>
    <mergeCell ref="F13:I13"/>
    <mergeCell ref="F14:I14"/>
    <mergeCell ref="B7:G7"/>
  </mergeCells>
  <pageMargins left="0.7" right="0.7" top="0.75" bottom="0.75" header="0.3" footer="0.3"/>
  <pageSetup paperSize="9" orientation="portrait" horizont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J19"/>
  <sheetViews>
    <sheetView workbookViewId="0">
      <selection activeCell="I14" sqref="I14"/>
    </sheetView>
  </sheetViews>
  <sheetFormatPr defaultRowHeight="15" x14ac:dyDescent="0.25"/>
  <cols>
    <col min="1" max="1" width="3.85546875" bestFit="1" customWidth="1"/>
    <col min="2" max="2" width="29.85546875" customWidth="1"/>
    <col min="3" max="3" width="14.7109375" customWidth="1"/>
    <col min="4" max="4" width="14.42578125" customWidth="1"/>
    <col min="5" max="8" width="16.5703125" customWidth="1"/>
    <col min="9" max="9" width="14.42578125" customWidth="1"/>
    <col min="10" max="10" width="15.7109375" customWidth="1"/>
  </cols>
  <sheetData>
    <row r="1" spans="1:10" x14ac:dyDescent="0.25">
      <c r="A1" s="237" t="s">
        <v>201</v>
      </c>
      <c r="B1" s="237"/>
      <c r="C1" s="237"/>
      <c r="D1" s="237"/>
      <c r="E1" s="237"/>
      <c r="F1" s="237"/>
      <c r="G1" s="237"/>
      <c r="H1" s="237"/>
      <c r="I1" s="237"/>
      <c r="J1" s="237"/>
    </row>
    <row r="2" spans="1:10" x14ac:dyDescent="0.25">
      <c r="A2" s="86"/>
      <c r="B2" s="87" t="s">
        <v>123</v>
      </c>
      <c r="C2" s="88"/>
      <c r="D2" s="89"/>
      <c r="E2" s="85"/>
      <c r="F2" s="85"/>
      <c r="G2" s="87"/>
      <c r="H2" s="90"/>
    </row>
    <row r="3" spans="1:10" x14ac:dyDescent="0.25">
      <c r="A3" s="86"/>
      <c r="B3" s="85"/>
      <c r="C3" s="85"/>
      <c r="D3" s="85"/>
      <c r="E3" s="85"/>
      <c r="F3" s="85"/>
      <c r="G3" s="85"/>
      <c r="H3" s="85"/>
    </row>
    <row r="4" spans="1:10" ht="37.5" customHeight="1" x14ac:dyDescent="0.25">
      <c r="A4" s="238" t="s">
        <v>202</v>
      </c>
      <c r="B4" s="238"/>
      <c r="C4" s="238"/>
      <c r="D4" s="238"/>
      <c r="E4" s="238"/>
      <c r="F4" s="238"/>
      <c r="G4" s="238"/>
      <c r="H4" s="238"/>
      <c r="I4" s="238"/>
      <c r="J4" s="238"/>
    </row>
    <row r="5" spans="1:10" x14ac:dyDescent="0.25">
      <c r="A5" s="86"/>
      <c r="B5" s="85"/>
      <c r="C5" s="85"/>
      <c r="D5" s="85"/>
      <c r="E5" s="85"/>
      <c r="F5" s="85"/>
      <c r="G5" s="85"/>
      <c r="H5" s="85"/>
    </row>
    <row r="6" spans="1:10" ht="33.75" customHeight="1" x14ac:dyDescent="0.25">
      <c r="A6" s="247" t="s">
        <v>112</v>
      </c>
      <c r="B6" s="247" t="s">
        <v>203</v>
      </c>
      <c r="C6" s="247" t="s">
        <v>204</v>
      </c>
      <c r="D6" s="249" t="s">
        <v>194</v>
      </c>
      <c r="E6" s="249" t="s">
        <v>205</v>
      </c>
      <c r="F6" s="247" t="s">
        <v>206</v>
      </c>
      <c r="G6" s="247" t="s">
        <v>196</v>
      </c>
      <c r="H6" s="242" t="s">
        <v>327</v>
      </c>
      <c r="I6" s="239" t="s">
        <v>208</v>
      </c>
      <c r="J6" s="240"/>
    </row>
    <row r="7" spans="1:10" ht="34.5" customHeight="1" x14ac:dyDescent="0.25">
      <c r="A7" s="248"/>
      <c r="B7" s="248"/>
      <c r="C7" s="248"/>
      <c r="D7" s="249"/>
      <c r="E7" s="249"/>
      <c r="F7" s="248"/>
      <c r="G7" s="248"/>
      <c r="H7" s="243"/>
      <c r="I7" s="112" t="s">
        <v>209</v>
      </c>
      <c r="J7" s="112" t="s">
        <v>179</v>
      </c>
    </row>
    <row r="8" spans="1:10" x14ac:dyDescent="0.25">
      <c r="A8" s="91">
        <v>1</v>
      </c>
      <c r="B8" s="91">
        <v>2</v>
      </c>
      <c r="C8" s="91">
        <v>3</v>
      </c>
      <c r="D8" s="91">
        <v>4</v>
      </c>
      <c r="E8" s="91">
        <v>5</v>
      </c>
      <c r="F8" s="91">
        <v>6</v>
      </c>
      <c r="G8" s="91">
        <v>7</v>
      </c>
      <c r="H8" s="91">
        <v>8</v>
      </c>
      <c r="I8" s="111">
        <v>9</v>
      </c>
      <c r="J8" s="111">
        <v>10</v>
      </c>
    </row>
    <row r="9" spans="1:10" ht="19.5" customHeight="1" x14ac:dyDescent="0.25">
      <c r="A9" s="245" t="s">
        <v>199</v>
      </c>
      <c r="B9" s="246"/>
      <c r="C9" s="92" t="s">
        <v>23</v>
      </c>
      <c r="D9" s="92" t="s">
        <v>23</v>
      </c>
      <c r="E9" s="92" t="s">
        <v>23</v>
      </c>
      <c r="F9" s="93"/>
      <c r="G9" s="93"/>
      <c r="H9" s="94">
        <f>IF(ROUND(('Пр 1'!F6-'Пр 1'!F15-'Пр 1'!F16),2)=ROUND(('Пр 5'!F9-I9),2),ROUND(('Пр 5'!F9+'Пр 5'!G9),2),"Ошибка")</f>
        <v>0</v>
      </c>
      <c r="I9" s="93"/>
      <c r="J9" s="93"/>
    </row>
    <row r="10" spans="1:10" x14ac:dyDescent="0.25">
      <c r="A10" s="95"/>
      <c r="B10" s="95"/>
      <c r="C10" s="95"/>
      <c r="D10" s="95"/>
      <c r="E10" s="95"/>
      <c r="F10" s="95"/>
      <c r="G10" s="95"/>
      <c r="H10" s="95"/>
    </row>
    <row r="11" spans="1:10" ht="12" customHeight="1" x14ac:dyDescent="0.25">
      <c r="A11" s="95"/>
      <c r="B11" s="250" t="s">
        <v>322</v>
      </c>
      <c r="C11" s="250"/>
      <c r="D11" s="250"/>
      <c r="E11" s="250"/>
      <c r="F11" s="250"/>
      <c r="G11" s="250"/>
      <c r="H11" s="250"/>
      <c r="I11" s="250"/>
      <c r="J11" s="250"/>
    </row>
    <row r="12" spans="1:10" ht="31.5" customHeight="1" x14ac:dyDescent="0.25">
      <c r="A12" s="95"/>
      <c r="B12" s="250" t="s">
        <v>329</v>
      </c>
      <c r="C12" s="250"/>
      <c r="D12" s="250"/>
      <c r="E12" s="250"/>
      <c r="F12" s="250"/>
      <c r="G12" s="250"/>
      <c r="H12" s="250"/>
      <c r="I12" s="250"/>
      <c r="J12" s="250"/>
    </row>
    <row r="13" spans="1:10" x14ac:dyDescent="0.25">
      <c r="A13" s="95"/>
      <c r="B13" s="95"/>
      <c r="C13" s="95"/>
      <c r="D13" s="95"/>
      <c r="E13" s="95"/>
      <c r="F13" s="95"/>
      <c r="G13" s="95"/>
      <c r="H13" s="95"/>
      <c r="I13" s="95"/>
      <c r="J13" s="95"/>
    </row>
    <row r="14" spans="1:10" x14ac:dyDescent="0.25">
      <c r="A14" s="86"/>
      <c r="B14" s="96" t="s">
        <v>140</v>
      </c>
      <c r="C14" s="97"/>
      <c r="D14" s="226">
        <f>+СВЕДЕНИЕ!C27</f>
        <v>0</v>
      </c>
      <c r="E14" s="226"/>
      <c r="F14" s="226"/>
      <c r="G14" s="226"/>
      <c r="H14" s="98"/>
    </row>
    <row r="15" spans="1:10" x14ac:dyDescent="0.25">
      <c r="A15" s="86"/>
      <c r="B15" s="99"/>
      <c r="C15" s="100" t="s">
        <v>144</v>
      </c>
      <c r="D15" s="220" t="s">
        <v>200</v>
      </c>
      <c r="E15" s="220"/>
      <c r="F15" s="220"/>
      <c r="G15" s="220"/>
      <c r="H15" s="98"/>
    </row>
    <row r="16" spans="1:10" x14ac:dyDescent="0.25">
      <c r="A16" s="86"/>
      <c r="B16" s="241" t="s">
        <v>309</v>
      </c>
      <c r="C16" s="241"/>
      <c r="D16" s="226">
        <f>+СВЕДЕНИЕ!H27</f>
        <v>0</v>
      </c>
      <c r="E16" s="226"/>
      <c r="F16" s="226"/>
      <c r="G16" s="226"/>
      <c r="H16" s="98"/>
    </row>
    <row r="17" spans="1:10" x14ac:dyDescent="0.25">
      <c r="A17" s="86"/>
      <c r="B17" s="99"/>
      <c r="C17" s="100" t="s">
        <v>144</v>
      </c>
      <c r="D17" s="220" t="s">
        <v>200</v>
      </c>
      <c r="E17" s="220"/>
      <c r="F17" s="220"/>
      <c r="G17" s="220"/>
      <c r="H17" s="98"/>
    </row>
    <row r="18" spans="1:10" x14ac:dyDescent="0.25">
      <c r="A18" s="86"/>
      <c r="B18" s="99"/>
      <c r="C18" s="99"/>
      <c r="D18" s="99"/>
      <c r="E18" s="99"/>
      <c r="F18" s="99"/>
      <c r="G18" s="99"/>
      <c r="H18" s="98"/>
    </row>
    <row r="19" spans="1:10" ht="33.75" customHeight="1" x14ac:dyDescent="0.25">
      <c r="B19" s="244" t="s">
        <v>330</v>
      </c>
      <c r="C19" s="244"/>
      <c r="D19" s="244"/>
      <c r="E19" s="244"/>
      <c r="F19" s="244"/>
      <c r="G19" s="244"/>
      <c r="H19" s="244"/>
      <c r="I19" s="244"/>
      <c r="J19" s="244"/>
    </row>
  </sheetData>
  <mergeCells count="20">
    <mergeCell ref="B19:J19"/>
    <mergeCell ref="D17:G17"/>
    <mergeCell ref="A9:B9"/>
    <mergeCell ref="D14:G14"/>
    <mergeCell ref="A6:A7"/>
    <mergeCell ref="B6:B7"/>
    <mergeCell ref="C6:C7"/>
    <mergeCell ref="D6:D7"/>
    <mergeCell ref="E6:E7"/>
    <mergeCell ref="F6:F7"/>
    <mergeCell ref="G6:G7"/>
    <mergeCell ref="B11:J11"/>
    <mergeCell ref="B12:J12"/>
    <mergeCell ref="A1:J1"/>
    <mergeCell ref="A4:J4"/>
    <mergeCell ref="I6:J6"/>
    <mergeCell ref="D15:G15"/>
    <mergeCell ref="B16:C16"/>
    <mergeCell ref="D16:G16"/>
    <mergeCell ref="H6:H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J20"/>
  <sheetViews>
    <sheetView workbookViewId="0">
      <selection activeCell="A10" sqref="A10:J10"/>
    </sheetView>
  </sheetViews>
  <sheetFormatPr defaultRowHeight="15" x14ac:dyDescent="0.25"/>
  <cols>
    <col min="1" max="1" width="3.85546875" bestFit="1" customWidth="1"/>
    <col min="2" max="2" width="29.85546875" customWidth="1"/>
    <col min="3" max="10" width="16.5703125" customWidth="1"/>
  </cols>
  <sheetData>
    <row r="1" spans="1:10" x14ac:dyDescent="0.25">
      <c r="A1" s="237" t="s">
        <v>215</v>
      </c>
      <c r="B1" s="237"/>
      <c r="C1" s="237"/>
      <c r="D1" s="237"/>
      <c r="E1" s="237"/>
      <c r="F1" s="237"/>
      <c r="G1" s="237"/>
      <c r="H1" s="237"/>
      <c r="I1" s="237"/>
      <c r="J1" s="237"/>
    </row>
    <row r="2" spans="1:10" x14ac:dyDescent="0.25">
      <c r="A2" s="86"/>
      <c r="B2" s="87" t="s">
        <v>123</v>
      </c>
      <c r="C2" s="88"/>
      <c r="D2" s="89"/>
      <c r="E2" s="85"/>
      <c r="F2" s="85"/>
      <c r="G2" s="85"/>
      <c r="H2" s="85"/>
      <c r="I2" s="87"/>
      <c r="J2" s="90"/>
    </row>
    <row r="3" spans="1:10" x14ac:dyDescent="0.25">
      <c r="A3" s="86"/>
      <c r="B3" s="85"/>
      <c r="C3" s="85"/>
      <c r="D3" s="85"/>
      <c r="E3" s="85"/>
      <c r="F3" s="85"/>
      <c r="G3" s="85"/>
      <c r="H3" s="85"/>
      <c r="I3" s="85"/>
      <c r="J3" s="85"/>
    </row>
    <row r="4" spans="1:10" ht="34.5" customHeight="1" x14ac:dyDescent="0.25">
      <c r="A4" s="238" t="s">
        <v>246</v>
      </c>
      <c r="B4" s="252"/>
      <c r="C4" s="252"/>
      <c r="D4" s="252"/>
      <c r="E4" s="252"/>
      <c r="F4" s="252"/>
      <c r="G4" s="252"/>
      <c r="H4" s="252"/>
      <c r="I4" s="252"/>
      <c r="J4" s="252"/>
    </row>
    <row r="5" spans="1:10" x14ac:dyDescent="0.25">
      <c r="A5" s="86"/>
      <c r="B5" s="85"/>
      <c r="C5" s="85"/>
      <c r="D5" s="85"/>
      <c r="E5" s="85"/>
      <c r="F5" s="85"/>
      <c r="G5" s="85"/>
      <c r="H5" s="85"/>
      <c r="I5" s="85"/>
      <c r="J5" s="85"/>
    </row>
    <row r="6" spans="1:10" ht="15" customHeight="1" x14ac:dyDescent="0.25">
      <c r="A6" s="247" t="s">
        <v>109</v>
      </c>
      <c r="B6" s="247" t="s">
        <v>210</v>
      </c>
      <c r="C6" s="247" t="s">
        <v>211</v>
      </c>
      <c r="D6" s="249" t="s">
        <v>194</v>
      </c>
      <c r="E6" s="249" t="s">
        <v>205</v>
      </c>
      <c r="F6" s="247" t="s">
        <v>212</v>
      </c>
      <c r="G6" s="247" t="s">
        <v>213</v>
      </c>
      <c r="H6" s="247" t="s">
        <v>214</v>
      </c>
      <c r="I6" s="247" t="s">
        <v>196</v>
      </c>
      <c r="J6" s="242" t="s">
        <v>207</v>
      </c>
    </row>
    <row r="7" spans="1:10" ht="32.25" customHeight="1" x14ac:dyDescent="0.25">
      <c r="A7" s="248"/>
      <c r="B7" s="248"/>
      <c r="C7" s="248"/>
      <c r="D7" s="249"/>
      <c r="E7" s="249"/>
      <c r="F7" s="248"/>
      <c r="G7" s="248"/>
      <c r="H7" s="248"/>
      <c r="I7" s="248"/>
      <c r="J7" s="243"/>
    </row>
    <row r="8" spans="1:10" x14ac:dyDescent="0.25">
      <c r="A8" s="105">
        <v>1</v>
      </c>
      <c r="B8" s="105">
        <v>2</v>
      </c>
      <c r="C8" s="105">
        <v>3</v>
      </c>
      <c r="D8" s="105">
        <v>4</v>
      </c>
      <c r="E8" s="105">
        <v>5</v>
      </c>
      <c r="F8" s="105">
        <v>6</v>
      </c>
      <c r="G8" s="105">
        <v>7</v>
      </c>
      <c r="H8" s="105">
        <v>8</v>
      </c>
      <c r="I8" s="105">
        <v>9</v>
      </c>
      <c r="J8" s="105">
        <v>10</v>
      </c>
    </row>
    <row r="9" spans="1:10" ht="19.5" customHeight="1" x14ac:dyDescent="0.25">
      <c r="A9" s="245" t="s">
        <v>199</v>
      </c>
      <c r="B9" s="246"/>
      <c r="C9" s="92" t="s">
        <v>23</v>
      </c>
      <c r="D9" s="92" t="s">
        <v>23</v>
      </c>
      <c r="E9" s="92" t="s">
        <v>23</v>
      </c>
      <c r="F9" s="92" t="s">
        <v>23</v>
      </c>
      <c r="G9" s="92" t="s">
        <v>23</v>
      </c>
      <c r="H9" s="93"/>
      <c r="I9" s="93"/>
      <c r="J9" s="94">
        <f>H9+I9</f>
        <v>0</v>
      </c>
    </row>
    <row r="10" spans="1:10" ht="45" customHeight="1" x14ac:dyDescent="0.25">
      <c r="A10" s="251" t="s">
        <v>247</v>
      </c>
      <c r="B10" s="251"/>
      <c r="C10" s="251"/>
      <c r="D10" s="251"/>
      <c r="E10" s="251"/>
      <c r="F10" s="251"/>
      <c r="G10" s="251"/>
      <c r="H10" s="251"/>
      <c r="I10" s="251"/>
      <c r="J10" s="251"/>
    </row>
    <row r="11" spans="1:10" x14ac:dyDescent="0.25">
      <c r="A11" s="95"/>
      <c r="B11" s="95"/>
      <c r="C11" s="95"/>
      <c r="D11" s="95"/>
      <c r="E11" s="95"/>
      <c r="F11" s="95"/>
      <c r="G11" s="95"/>
      <c r="H11" s="95"/>
      <c r="I11" s="95"/>
      <c r="J11" s="95"/>
    </row>
    <row r="12" spans="1:10" x14ac:dyDescent="0.25">
      <c r="A12" s="86"/>
      <c r="B12" s="96" t="s">
        <v>140</v>
      </c>
      <c r="C12" s="97"/>
      <c r="D12" s="226">
        <f>+СВЕДЕНИЕ!C27</f>
        <v>0</v>
      </c>
      <c r="E12" s="226"/>
      <c r="F12" s="226"/>
      <c r="G12" s="226"/>
      <c r="H12" s="226"/>
      <c r="I12" s="226"/>
      <c r="J12" s="98"/>
    </row>
    <row r="13" spans="1:10" x14ac:dyDescent="0.25">
      <c r="A13" s="86"/>
      <c r="B13" s="99"/>
      <c r="C13" s="100" t="s">
        <v>144</v>
      </c>
      <c r="D13" s="220" t="s">
        <v>200</v>
      </c>
      <c r="E13" s="220"/>
      <c r="F13" s="220"/>
      <c r="G13" s="220"/>
      <c r="H13" s="220"/>
      <c r="I13" s="220"/>
      <c r="J13" s="98"/>
    </row>
    <row r="14" spans="1:10" x14ac:dyDescent="0.25">
      <c r="A14" s="86"/>
      <c r="B14" s="241" t="s">
        <v>309</v>
      </c>
      <c r="C14" s="241"/>
      <c r="D14" s="226">
        <f>+СВЕДЕНИЕ!H27</f>
        <v>0</v>
      </c>
      <c r="E14" s="226"/>
      <c r="F14" s="226"/>
      <c r="G14" s="226"/>
      <c r="H14" s="226"/>
      <c r="I14" s="226"/>
      <c r="J14" s="98"/>
    </row>
    <row r="15" spans="1:10" x14ac:dyDescent="0.25">
      <c r="A15" s="86"/>
      <c r="B15" s="99"/>
      <c r="C15" s="100" t="s">
        <v>144</v>
      </c>
      <c r="D15" s="220" t="s">
        <v>200</v>
      </c>
      <c r="E15" s="220"/>
      <c r="F15" s="220"/>
      <c r="G15" s="220"/>
      <c r="H15" s="220"/>
      <c r="I15" s="220"/>
      <c r="J15" s="98"/>
    </row>
    <row r="16" spans="1:10" x14ac:dyDescent="0.25">
      <c r="A16" s="86"/>
      <c r="B16" s="99"/>
      <c r="C16" s="99"/>
      <c r="D16" s="99"/>
      <c r="E16" s="99"/>
      <c r="F16" s="99"/>
      <c r="G16" s="99"/>
      <c r="H16" s="99"/>
      <c r="I16" s="99"/>
      <c r="J16" s="98"/>
    </row>
    <row r="20" spans="5:5" x14ac:dyDescent="0.25">
      <c r="E20" s="255"/>
    </row>
  </sheetData>
  <mergeCells count="19">
    <mergeCell ref="A10:J10"/>
    <mergeCell ref="A9:B9"/>
    <mergeCell ref="A1:J1"/>
    <mergeCell ref="A4:J4"/>
    <mergeCell ref="A6:A7"/>
    <mergeCell ref="B6:B7"/>
    <mergeCell ref="C6:C7"/>
    <mergeCell ref="D6:D7"/>
    <mergeCell ref="E6:E7"/>
    <mergeCell ref="H6:H7"/>
    <mergeCell ref="I6:I7"/>
    <mergeCell ref="J6:J7"/>
    <mergeCell ref="F6:F7"/>
    <mergeCell ref="G6:G7"/>
    <mergeCell ref="D12:I12"/>
    <mergeCell ref="D13:I13"/>
    <mergeCell ref="B14:C14"/>
    <mergeCell ref="D14:I14"/>
    <mergeCell ref="D15:I15"/>
  </mergeCells>
  <pageMargins left="0.7" right="0.7" top="0.75" bottom="0.75" header="0.3" footer="0.3"/>
  <pageSetup paperSize="9" orientation="portrait" horizontalDpi="300" verticalDpi="0" copies="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I26"/>
  <sheetViews>
    <sheetView tabSelected="1" zoomScaleNormal="100" workbookViewId="0">
      <selection activeCell="H11" sqref="H11"/>
    </sheetView>
  </sheetViews>
  <sheetFormatPr defaultRowHeight="12.75" x14ac:dyDescent="0.2"/>
  <cols>
    <col min="1" max="1" width="1.42578125" style="5" customWidth="1"/>
    <col min="2" max="2" width="5.85546875" style="5" bestFit="1" customWidth="1"/>
    <col min="3" max="3" width="13.28515625" style="5" customWidth="1"/>
    <col min="4" max="4" width="126" style="5" customWidth="1"/>
    <col min="5" max="5" width="9.7109375" style="3" bestFit="1" customWidth="1"/>
    <col min="6" max="7" width="16" style="5" customWidth="1"/>
    <col min="8" max="8" width="14.28515625" style="31" customWidth="1"/>
    <col min="9" max="9" width="13.140625" style="5" customWidth="1"/>
    <col min="10" max="16384" width="9.140625" style="5"/>
  </cols>
  <sheetData>
    <row r="1" spans="1:9" x14ac:dyDescent="0.2">
      <c r="A1" s="186" t="s">
        <v>300</v>
      </c>
      <c r="B1" s="186"/>
      <c r="C1" s="186"/>
      <c r="D1" s="186"/>
      <c r="E1" s="186"/>
      <c r="F1" s="186"/>
      <c r="G1" s="137"/>
      <c r="H1" s="33"/>
    </row>
    <row r="2" spans="1:9" x14ac:dyDescent="0.2">
      <c r="A2" s="1"/>
      <c r="B2" s="1" t="s">
        <v>123</v>
      </c>
      <c r="C2" s="79"/>
      <c r="D2" s="150"/>
      <c r="E2" s="150"/>
      <c r="F2" s="150"/>
      <c r="G2" s="135"/>
      <c r="H2" s="33"/>
    </row>
    <row r="3" spans="1:9" ht="30.75" customHeight="1" x14ac:dyDescent="0.2">
      <c r="A3" s="1"/>
      <c r="B3" s="264" t="s">
        <v>271</v>
      </c>
      <c r="C3" s="265"/>
      <c r="D3" s="265"/>
      <c r="E3" s="265"/>
      <c r="F3" s="265"/>
      <c r="G3" s="142"/>
      <c r="H3" s="33"/>
    </row>
    <row r="4" spans="1:9" ht="35.25" customHeight="1" x14ac:dyDescent="0.2">
      <c r="A4" s="1"/>
      <c r="B4" s="193" t="s">
        <v>146</v>
      </c>
      <c r="C4" s="193"/>
      <c r="D4" s="194"/>
      <c r="E4" s="11" t="s">
        <v>145</v>
      </c>
      <c r="F4" s="82" t="s">
        <v>231</v>
      </c>
      <c r="H4" s="141" t="s">
        <v>324</v>
      </c>
    </row>
    <row r="5" spans="1:9" x14ac:dyDescent="0.2">
      <c r="A5" s="1"/>
      <c r="B5" s="190">
        <v>1</v>
      </c>
      <c r="C5" s="191"/>
      <c r="D5" s="192"/>
      <c r="E5" s="11">
        <v>2</v>
      </c>
      <c r="F5" s="83">
        <v>3</v>
      </c>
      <c r="H5" s="33"/>
    </row>
    <row r="6" spans="1:9" ht="19.5" customHeight="1" x14ac:dyDescent="0.2">
      <c r="A6" s="1"/>
      <c r="B6" s="256" t="s">
        <v>272</v>
      </c>
      <c r="C6" s="256"/>
      <c r="D6" s="256"/>
      <c r="E6" s="25" t="s">
        <v>5</v>
      </c>
      <c r="F6" s="71">
        <f>+F8+F9+F11+F10</f>
        <v>0</v>
      </c>
      <c r="H6" s="5"/>
    </row>
    <row r="7" spans="1:9" ht="12.75" customHeight="1" x14ac:dyDescent="0.2">
      <c r="A7" s="1"/>
      <c r="B7" s="257" t="s">
        <v>153</v>
      </c>
      <c r="C7" s="258"/>
      <c r="D7" s="259"/>
      <c r="E7" s="26"/>
      <c r="F7" s="14" t="s">
        <v>23</v>
      </c>
      <c r="H7" s="5"/>
    </row>
    <row r="8" spans="1:9" ht="16.5" customHeight="1" x14ac:dyDescent="0.2">
      <c r="A8" s="1"/>
      <c r="B8" s="257" t="s">
        <v>273</v>
      </c>
      <c r="C8" s="258"/>
      <c r="D8" s="259"/>
      <c r="E8" s="25" t="s">
        <v>6</v>
      </c>
      <c r="F8" s="71">
        <f>+H8+I8</f>
        <v>0</v>
      </c>
      <c r="H8" s="139"/>
      <c r="I8" s="138">
        <f>+'Пр 1'!F6-F9-F10-F11</f>
        <v>0</v>
      </c>
    </row>
    <row r="9" spans="1:9" ht="16.5" customHeight="1" x14ac:dyDescent="0.2">
      <c r="A9" s="1"/>
      <c r="B9" s="256" t="s">
        <v>274</v>
      </c>
      <c r="C9" s="256"/>
      <c r="D9" s="256"/>
      <c r="E9" s="25" t="s">
        <v>7</v>
      </c>
      <c r="F9" s="71">
        <f>+H9+I9</f>
        <v>0</v>
      </c>
      <c r="H9" s="139"/>
      <c r="I9" s="138">
        <f>+'Пр 1'!F11</f>
        <v>0</v>
      </c>
    </row>
    <row r="10" spans="1:9" ht="28.5" customHeight="1" x14ac:dyDescent="0.2">
      <c r="A10" s="1"/>
      <c r="B10" s="256" t="s">
        <v>331</v>
      </c>
      <c r="C10" s="256"/>
      <c r="D10" s="256"/>
      <c r="E10" s="25" t="s">
        <v>8</v>
      </c>
      <c r="F10" s="71">
        <f>+H10+I10</f>
        <v>0</v>
      </c>
      <c r="H10" s="139"/>
      <c r="I10" s="138">
        <f>+'Пр 2'!F56-'Пр 2'!F58+'Пр 1'!F43</f>
        <v>0</v>
      </c>
    </row>
    <row r="11" spans="1:9" ht="15.75" customHeight="1" x14ac:dyDescent="0.2">
      <c r="A11" s="1"/>
      <c r="B11" s="256" t="s">
        <v>275</v>
      </c>
      <c r="C11" s="256"/>
      <c r="D11" s="256"/>
      <c r="E11" s="25" t="s">
        <v>9</v>
      </c>
      <c r="F11" s="71">
        <f>+H11+I11</f>
        <v>0</v>
      </c>
      <c r="H11" s="139"/>
      <c r="I11" s="138">
        <f>+'Пр 2'!F58</f>
        <v>0</v>
      </c>
    </row>
    <row r="12" spans="1:9" ht="25.5" customHeight="1" x14ac:dyDescent="0.2">
      <c r="A12" s="1"/>
      <c r="B12" s="260" t="s">
        <v>326</v>
      </c>
      <c r="C12" s="261"/>
      <c r="D12" s="262"/>
      <c r="E12" s="59" t="s">
        <v>114</v>
      </c>
      <c r="F12" s="71">
        <f>+IF(F11&gt;=(H12+I12),H12+I12,"Ошибка")</f>
        <v>0</v>
      </c>
      <c r="G12" s="144"/>
      <c r="H12" s="139"/>
      <c r="I12" s="138">
        <f>+'Пр 2'!F60+'Пр 2'!F61</f>
        <v>0</v>
      </c>
    </row>
    <row r="13" spans="1:9" ht="15.75" customHeight="1" x14ac:dyDescent="0.2">
      <c r="A13" s="1"/>
      <c r="B13" s="260" t="s">
        <v>321</v>
      </c>
      <c r="C13" s="261"/>
      <c r="D13" s="262"/>
      <c r="E13" s="59" t="s">
        <v>115</v>
      </c>
      <c r="F13" s="71">
        <f>IF(F12&gt;0,F12/F11*100,0)</f>
        <v>0</v>
      </c>
      <c r="H13" s="5"/>
    </row>
    <row r="14" spans="1:9" ht="17.100000000000001" customHeight="1" x14ac:dyDescent="0.2">
      <c r="A14" s="1"/>
      <c r="B14" s="256" t="s">
        <v>276</v>
      </c>
      <c r="C14" s="256"/>
      <c r="D14" s="256"/>
      <c r="E14" s="59" t="s">
        <v>10</v>
      </c>
      <c r="F14" s="14" t="s">
        <v>23</v>
      </c>
      <c r="H14" s="5"/>
    </row>
    <row r="15" spans="1:9" ht="17.100000000000001" customHeight="1" x14ac:dyDescent="0.2">
      <c r="A15" s="1"/>
      <c r="B15" s="257" t="s">
        <v>277</v>
      </c>
      <c r="C15" s="258"/>
      <c r="D15" s="259"/>
      <c r="E15" s="59" t="s">
        <v>51</v>
      </c>
      <c r="F15" s="71">
        <f>+IF(F6&gt;0,F8/F6*100,0)</f>
        <v>0</v>
      </c>
      <c r="H15" s="5"/>
    </row>
    <row r="16" spans="1:9" ht="17.100000000000001" customHeight="1" x14ac:dyDescent="0.2">
      <c r="A16" s="1"/>
      <c r="B16" s="257" t="s">
        <v>278</v>
      </c>
      <c r="C16" s="258"/>
      <c r="D16" s="259"/>
      <c r="E16" s="59" t="s">
        <v>52</v>
      </c>
      <c r="F16" s="71">
        <f>+IF(F6&gt;0,F9/F6*100,0)</f>
        <v>0</v>
      </c>
      <c r="H16" s="5"/>
    </row>
    <row r="17" spans="1:8" ht="33" customHeight="1" x14ac:dyDescent="0.2">
      <c r="A17" s="1"/>
      <c r="B17" s="260" t="s">
        <v>332</v>
      </c>
      <c r="C17" s="261"/>
      <c r="D17" s="262"/>
      <c r="E17" s="59" t="s">
        <v>53</v>
      </c>
      <c r="F17" s="71">
        <f>+IF(F6&gt;0,F10/F6*100,0)</f>
        <v>0</v>
      </c>
      <c r="H17" s="5"/>
    </row>
    <row r="18" spans="1:8" ht="17.100000000000001" customHeight="1" x14ac:dyDescent="0.2">
      <c r="A18" s="1"/>
      <c r="B18" s="260" t="s">
        <v>279</v>
      </c>
      <c r="C18" s="261"/>
      <c r="D18" s="262"/>
      <c r="E18" s="59" t="s">
        <v>54</v>
      </c>
      <c r="F18" s="71">
        <f>+IF(F6&gt;0,F11/F6*100,0)</f>
        <v>0</v>
      </c>
      <c r="H18" s="5"/>
    </row>
    <row r="19" spans="1:8" ht="17.100000000000001" customHeight="1" x14ac:dyDescent="0.2">
      <c r="A19" s="1"/>
      <c r="B19" s="263" t="s">
        <v>230</v>
      </c>
      <c r="C19" s="263"/>
      <c r="D19" s="263"/>
      <c r="E19" s="24" t="s">
        <v>11</v>
      </c>
      <c r="F19" s="71">
        <f>+H19</f>
        <v>0</v>
      </c>
      <c r="H19" s="140">
        <f>+'Пр 3'!G32</f>
        <v>0</v>
      </c>
    </row>
    <row r="20" spans="1:8" ht="25.5" customHeight="1" x14ac:dyDescent="0.2">
      <c r="A20" s="1"/>
      <c r="B20" s="253" t="s">
        <v>245</v>
      </c>
      <c r="C20" s="253"/>
      <c r="D20" s="253"/>
      <c r="E20" s="253"/>
      <c r="F20" s="253"/>
      <c r="H20" s="5"/>
    </row>
    <row r="21" spans="1:8" ht="13.5" customHeight="1" x14ac:dyDescent="0.2">
      <c r="A21" s="1"/>
      <c r="B21" s="110"/>
      <c r="C21" s="110"/>
      <c r="D21" s="110"/>
      <c r="E21" s="110"/>
      <c r="F21" s="110"/>
      <c r="G21" s="136"/>
      <c r="H21" s="33"/>
    </row>
    <row r="22" spans="1:8" x14ac:dyDescent="0.2">
      <c r="A22" s="1"/>
      <c r="B22" s="157" t="s">
        <v>140</v>
      </c>
      <c r="C22" s="157"/>
      <c r="D22" s="2">
        <f>+СВЕДЕНИЕ!C27</f>
        <v>0</v>
      </c>
      <c r="E22" s="158"/>
      <c r="F22" s="158"/>
      <c r="G22" s="49"/>
      <c r="H22" s="33"/>
    </row>
    <row r="23" spans="1:8" x14ac:dyDescent="0.2">
      <c r="A23" s="1"/>
      <c r="B23" s="156"/>
      <c r="C23" s="156"/>
      <c r="D23" s="156"/>
      <c r="E23" s="183" t="s">
        <v>144</v>
      </c>
      <c r="F23" s="183"/>
      <c r="G23" s="49"/>
      <c r="H23" s="33"/>
    </row>
    <row r="24" spans="1:8" x14ac:dyDescent="0.2">
      <c r="A24" s="1"/>
      <c r="B24" s="157" t="s">
        <v>309</v>
      </c>
      <c r="C24" s="157"/>
      <c r="D24" s="2">
        <f>+СВЕДЕНИЕ!H27</f>
        <v>0</v>
      </c>
      <c r="E24" s="158"/>
      <c r="F24" s="158"/>
      <c r="G24" s="49"/>
      <c r="H24" s="33"/>
    </row>
    <row r="25" spans="1:8" x14ac:dyDescent="0.2">
      <c r="A25" s="1"/>
      <c r="B25" s="156"/>
      <c r="C25" s="156"/>
      <c r="D25" s="156"/>
      <c r="E25" s="183" t="s">
        <v>144</v>
      </c>
      <c r="F25" s="183"/>
      <c r="G25" s="49"/>
      <c r="H25" s="33"/>
    </row>
    <row r="26" spans="1:8" x14ac:dyDescent="0.2">
      <c r="A26" s="1"/>
      <c r="B26" s="143"/>
      <c r="C26" s="143"/>
      <c r="D26" s="143"/>
      <c r="E26" s="49"/>
      <c r="F26" s="49"/>
      <c r="G26" s="49"/>
      <c r="H26" s="33"/>
    </row>
  </sheetData>
  <mergeCells count="28">
    <mergeCell ref="B7:D7"/>
    <mergeCell ref="B9:D9"/>
    <mergeCell ref="B11:D11"/>
    <mergeCell ref="A1:F1"/>
    <mergeCell ref="B3:F3"/>
    <mergeCell ref="B4:D4"/>
    <mergeCell ref="B5:D5"/>
    <mergeCell ref="B6:D6"/>
    <mergeCell ref="B8:D8"/>
    <mergeCell ref="D2:F2"/>
    <mergeCell ref="B14:D14"/>
    <mergeCell ref="B15:D15"/>
    <mergeCell ref="B10:D10"/>
    <mergeCell ref="B17:D17"/>
    <mergeCell ref="B18:D18"/>
    <mergeCell ref="B16:D16"/>
    <mergeCell ref="B12:D12"/>
    <mergeCell ref="B13:D13"/>
    <mergeCell ref="B19:D19"/>
    <mergeCell ref="B25:D25"/>
    <mergeCell ref="E25:F25"/>
    <mergeCell ref="B20:F20"/>
    <mergeCell ref="B22:C22"/>
    <mergeCell ref="E22:F22"/>
    <mergeCell ref="B23:D23"/>
    <mergeCell ref="E23:F23"/>
    <mergeCell ref="B24:C24"/>
    <mergeCell ref="E24:F24"/>
  </mergeCells>
  <printOptions horizontalCentered="1"/>
  <pageMargins left="0.19685039370078741" right="0.19685039370078741" top="0.19685039370078741" bottom="0.19685039370078741" header="0.19685039370078741" footer="0.19685039370078741"/>
  <pageSetup paperSize="9" scale="91"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СВЕДЕНИЕ</vt:lpstr>
      <vt:lpstr>Расчет</vt:lpstr>
      <vt:lpstr>Пр 1</vt:lpstr>
      <vt:lpstr>Пр 2</vt:lpstr>
      <vt:lpstr>Пр 3</vt:lpstr>
      <vt:lpstr>Пр 4</vt:lpstr>
      <vt:lpstr>Пр 5</vt:lpstr>
      <vt:lpstr>Пр 6</vt:lpstr>
      <vt:lpstr>Пр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fara</dc:creator>
  <cp:lastModifiedBy>Leader</cp:lastModifiedBy>
  <dcterms:created xsi:type="dcterms:W3CDTF">2013-03-27T11:39:59Z</dcterms:created>
  <dcterms:modified xsi:type="dcterms:W3CDTF">2020-01-30T05:56:55Z</dcterms:modified>
</cp:coreProperties>
</file>